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Sheet1" sheetId="1" r:id="rId1"/>
    <sheet name="New Format" sheetId="2" r:id="rId2"/>
    <sheet name="Pro &amp; Pro Group" sheetId="3" r:id="rId3"/>
    <sheet name="Public Group" sheetId="4" r:id="rId4"/>
    <sheet name="locked-in shares" sheetId="5" r:id="rId5"/>
    <sheet name="DRDetails" sheetId="6" r:id="rId6"/>
  </sheets>
  <definedNames/>
  <calcPr fullCalcOnLoad="1"/>
</workbook>
</file>

<file path=xl/sharedStrings.xml><?xml version="1.0" encoding="utf-8"?>
<sst xmlns="http://schemas.openxmlformats.org/spreadsheetml/2006/main" count="235" uniqueCount="151">
  <si>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</si>
  <si>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</si>
  <si>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</si>
  <si>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</si>
  <si>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</si>
  <si>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</si>
  <si>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</si>
  <si>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</si>
  <si>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</si>
  <si>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</si>
  <si>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</si>
  <si>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</si>
  <si>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</si>
  <si>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</si>
  <si>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</si>
  <si>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</si>
  <si>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</si>
  <si>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</si>
  <si>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</si>
  <si>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</si>
  <si>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</si>
  <si>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</si>
  <si>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</si>
  <si>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</si>
  <si>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</si>
  <si>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</si>
  <si>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</si>
  <si>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</si>
  <si>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</si>
  <si>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</si>
  <si>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</si>
  <si>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</si>
  <si>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</si>
  <si>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</si>
  <si>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</si>
  <si>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</si>
  <si>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</si>
  <si>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</si>
  <si>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</si>
  <si>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</si>
  <si>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</si>
  <si>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</si>
  <si>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</si>
  <si>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</si>
  <si>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</si>
  <si>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</si>
  <si>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</si>
  <si>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</si>
  <si>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</si>
  <si>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</si>
  <si>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</si>
  <si>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 xml:space="preserve">Statement showing Shareholding of persons belonging to the category </t>
  </si>
  <si>
    <t>(I)(c)</t>
  </si>
  <si>
    <t>“Public” and holding more than 1% of the total number of shares</t>
  </si>
  <si>
    <t>(I)(d)</t>
  </si>
  <si>
    <t>Statement showing details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</si>
  <si>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</si>
  <si>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</si>
  <si>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</si>
  <si>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</si>
  <si>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</si>
  <si>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</si>
  <si>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</si>
  <si>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</si>
  <si>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</si>
  <si>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</si>
  <si>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</si>
  <si>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</si>
  <si>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</si>
  <si>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</si>
  <si>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II</t>
  </si>
  <si>
    <t>d-i</t>
  </si>
  <si>
    <t>d-ii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</si>
  <si>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</si>
  <si>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</si>
  <si>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</si>
  <si>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</si>
  <si>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</si>
  <si>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</si>
  <si>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t xml:space="preserve">Any Other NRI / OCBs / Banks </t>
  </si>
  <si>
    <t xml:space="preserve">Mita Vipul Shah </t>
  </si>
  <si>
    <t xml:space="preserve">J P Shah </t>
  </si>
  <si>
    <t xml:space="preserve">Kavita P. Shah </t>
  </si>
  <si>
    <t xml:space="preserve">P  B  Shah   ( H.U. F ) </t>
  </si>
  <si>
    <t>CRB  TRUSTEE  LTD  A/C  CRB MUTUAL  FUND</t>
  </si>
  <si>
    <t xml:space="preserve">NRI </t>
  </si>
  <si>
    <t>(c-iii)</t>
  </si>
  <si>
    <t>OCB,s</t>
  </si>
  <si>
    <t xml:space="preserve">P  B  Shah   </t>
  </si>
  <si>
    <t>NIL</t>
  </si>
  <si>
    <t>Vipul P. Shah</t>
  </si>
  <si>
    <t xml:space="preserve">                 TOTAL</t>
  </si>
  <si>
    <t>PRISM SECURITY SERVICES PVT. LTD.</t>
  </si>
  <si>
    <t>Vipul P. Shah (HUF)</t>
  </si>
  <si>
    <t>Mita V. Shah</t>
  </si>
  <si>
    <t>(I)(a)</t>
  </si>
  <si>
    <t>Shares pledged or otherwise encumbered</t>
  </si>
  <si>
    <t>No. of Shares</t>
  </si>
  <si>
    <t>As a %</t>
  </si>
  <si>
    <t>As a % of Grand Total</t>
  </si>
  <si>
    <t>0</t>
  </si>
  <si>
    <t>Statement showing Shareholding of persons belonging to the category “Promoter and Promoter Group”</t>
  </si>
  <si>
    <t>No. of shares</t>
  </si>
  <si>
    <t xml:space="preserve">Vipul Pravinchandra Shah </t>
  </si>
  <si>
    <t>Vipul P Shah (HUF)</t>
  </si>
  <si>
    <t xml:space="preserve">Mita V Shah 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</si>
  <si>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</si>
  <si>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</si>
  <si>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</si>
  <si>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(III)(a)</t>
  </si>
  <si>
    <t>Statement showing the voting pattern of shareholders, if more than one class of shares / securities is</t>
  </si>
  <si>
    <t>issued by the issuer:</t>
  </si>
  <si>
    <t>NOT APPLICABLE</t>
  </si>
  <si>
    <t>TOTAL                      0</t>
  </si>
  <si>
    <t>Total</t>
  </si>
  <si>
    <t>Clearing Member</t>
  </si>
  <si>
    <t>SHALIBHADRA JAYANTILAL VARIA</t>
  </si>
  <si>
    <t>JASAWANTRAI P. GANDHI</t>
  </si>
  <si>
    <t>KSHETRA ENGINEERING PVT LTD</t>
  </si>
  <si>
    <t xml:space="preserve">(I)(a)                  Statement showing Shareholding Pattern </t>
  </si>
  <si>
    <t>Name of the Company :</t>
  </si>
  <si>
    <t xml:space="preserve"> Class of Security: Equity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</si>
  <si>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</si>
  <si>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</si>
  <si>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</si>
  <si>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</si>
  <si>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promoter/promoters Group</t>
  </si>
  <si>
    <t>Held by public</t>
  </si>
  <si>
    <t xml:space="preserve">Total 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</si>
  <si>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</si>
  <si>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</si>
  <si>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</si>
  <si>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</si>
  <si>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</si>
  <si>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</si>
  <si>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</si>
  <si>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</si>
  <si>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</si>
  <si>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Scrip Code :530627</t>
  </si>
  <si>
    <t>Name of the Scrip: VIPULDYE</t>
  </si>
  <si>
    <t>Quarter Ended on : 31.12.2010</t>
  </si>
  <si>
    <t>Promoter &amp; Promoter Group</t>
  </si>
  <si>
    <t>Public</t>
  </si>
  <si>
    <t xml:space="preserve">TOTAL (C ) (1) + (C ) (2) </t>
  </si>
  <si>
    <t xml:space="preserve">Statement showing holding of Depository Receipts (DRs), where underlying shares held by  </t>
  </si>
  <si>
    <t xml:space="preserve"> ‘promoter/promoter group’ are in excess of 1% of the total number of shares    </t>
  </si>
  <si>
    <t xml:space="preserve">Name of the DR Holder Type of outstanding DR (ADRs, GDRs, SDRs, etc.) </t>
  </si>
  <si>
    <t xml:space="preserve">No. of shares 
underlying 
outstanding 
DRs  
</t>
  </si>
  <si>
    <t>Vipul Dyechem Limited</t>
  </si>
  <si>
    <t xml:space="preserve">6559500 Equity shares of Rs.10/- </t>
  </si>
  <si>
    <t xml:space="preserve">Mihir V.  Shah </t>
  </si>
</sst>
</file>

<file path=xl/styles.xml><?xml version="1.0" encoding="utf-8"?>
<styleSheet xmlns="http://schemas.openxmlformats.org/spreadsheetml/2006/main">
  <numFmts count="3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m\-yyyy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$-409]dddd\,\ mmmm\ dd\,\ yyyy"/>
    <numFmt numFmtId="188" formatCode="[$-409]h:mm:ss\ AM/PM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horizontal="center" vertical="top"/>
      <protection/>
    </xf>
    <xf numFmtId="0" fontId="1" fillId="0" borderId="15" xfId="0" applyFont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/>
    </xf>
    <xf numFmtId="180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180" fontId="4" fillId="0" borderId="10" xfId="42" applyNumberFormat="1" applyFont="1" applyFill="1" applyBorder="1" applyAlignment="1">
      <alignment/>
    </xf>
    <xf numFmtId="0" fontId="2" fillId="0" borderId="16" xfId="0" applyFont="1" applyBorder="1" applyAlignment="1" applyProtection="1">
      <alignment horizontal="center" vertical="top"/>
      <protection/>
    </xf>
    <xf numFmtId="2" fontId="2" fillId="0" borderId="17" xfId="0" applyNumberFormat="1" applyFont="1" applyBorder="1" applyAlignment="1" applyProtection="1">
      <alignment horizontal="center" vertical="top"/>
      <protection/>
    </xf>
    <xf numFmtId="2" fontId="1" fillId="0" borderId="18" xfId="0" applyNumberFormat="1" applyFont="1" applyBorder="1" applyAlignment="1" applyProtection="1">
      <alignment horizontal="center" vertical="top"/>
      <protection/>
    </xf>
    <xf numFmtId="0" fontId="1" fillId="0" borderId="19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vertical="top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22" xfId="0" applyFont="1" applyBorder="1" applyAlignment="1" applyProtection="1">
      <alignment horizontal="right" vertical="top"/>
      <protection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2" fontId="1" fillId="0" borderId="22" xfId="0" applyNumberFormat="1" applyFont="1" applyBorder="1" applyAlignment="1" applyProtection="1">
      <alignment horizontal="center" vertical="top"/>
      <protection/>
    </xf>
    <xf numFmtId="0" fontId="1" fillId="0" borderId="23" xfId="0" applyFont="1" applyBorder="1" applyAlignment="1" applyProtection="1">
      <alignment horizontal="center" vertical="top"/>
      <protection/>
    </xf>
    <xf numFmtId="0" fontId="1" fillId="0" borderId="24" xfId="0" applyFont="1" applyBorder="1" applyAlignment="1" applyProtection="1">
      <alignment vertical="top"/>
      <protection/>
    </xf>
    <xf numFmtId="0" fontId="1" fillId="0" borderId="24" xfId="0" applyFont="1" applyBorder="1" applyAlignment="1" applyProtection="1">
      <alignment horizontal="center" vertical="top" wrapText="1"/>
      <protection/>
    </xf>
    <xf numFmtId="0" fontId="1" fillId="0" borderId="25" xfId="0" applyFont="1" applyBorder="1" applyAlignment="1" applyProtection="1">
      <alignment horizontal="center" vertical="top" wrapText="1"/>
      <protection/>
    </xf>
    <xf numFmtId="0" fontId="1" fillId="0" borderId="26" xfId="0" applyFont="1" applyBorder="1" applyAlignment="1" applyProtection="1">
      <alignment horizontal="center" vertical="top" wrapText="1"/>
      <protection/>
    </xf>
    <xf numFmtId="180" fontId="4" fillId="0" borderId="15" xfId="42" applyNumberFormat="1" applyFont="1" applyBorder="1" applyAlignment="1" quotePrefix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 vertical="top"/>
      <protection/>
    </xf>
    <xf numFmtId="1" fontId="4" fillId="0" borderId="28" xfId="0" applyNumberFormat="1" applyFont="1" applyBorder="1" applyAlignment="1">
      <alignment/>
    </xf>
    <xf numFmtId="180" fontId="4" fillId="0" borderId="28" xfId="42" applyNumberFormat="1" applyFont="1" applyFill="1" applyBorder="1" applyAlignment="1">
      <alignment/>
    </xf>
    <xf numFmtId="0" fontId="8" fillId="0" borderId="13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9" fillId="33" borderId="10" xfId="0" applyFont="1" applyFill="1" applyBorder="1" applyAlignment="1" applyProtection="1">
      <alignment vertical="top" wrapText="1"/>
      <protection/>
    </xf>
    <xf numFmtId="2" fontId="9" fillId="33" borderId="10" xfId="0" applyNumberFormat="1" applyFont="1" applyFill="1" applyBorder="1" applyAlignment="1" applyProtection="1">
      <alignment horizontal="center" vertical="top" wrapText="1"/>
      <protection/>
    </xf>
    <xf numFmtId="2" fontId="9" fillId="33" borderId="2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9" fillId="33" borderId="16" xfId="0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/>
      <protection/>
    </xf>
    <xf numFmtId="2" fontId="8" fillId="0" borderId="10" xfId="0" applyNumberFormat="1" applyFont="1" applyBorder="1" applyAlignment="1" applyProtection="1">
      <alignment horizontal="center"/>
      <protection/>
    </xf>
    <xf numFmtId="2" fontId="8" fillId="0" borderId="29" xfId="0" applyNumberFormat="1" applyFont="1" applyBorder="1" applyAlignment="1" applyProtection="1">
      <alignment horizontal="center"/>
      <protection/>
    </xf>
    <xf numFmtId="2" fontId="8" fillId="0" borderId="17" xfId="0" applyNumberFormat="1" applyFont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 vertical="top" wrapText="1"/>
      <protection/>
    </xf>
    <xf numFmtId="0" fontId="11" fillId="33" borderId="10" xfId="0" applyFont="1" applyFill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right"/>
      <protection locked="0"/>
    </xf>
    <xf numFmtId="2" fontId="8" fillId="0" borderId="10" xfId="0" applyNumberFormat="1" applyFont="1" applyBorder="1" applyAlignment="1" applyProtection="1">
      <alignment horizontal="right"/>
      <protection/>
    </xf>
    <xf numFmtId="1" fontId="8" fillId="0" borderId="10" xfId="0" applyNumberFormat="1" applyFont="1" applyBorder="1" applyAlignment="1" applyProtection="1">
      <alignment horizontal="right"/>
      <protection/>
    </xf>
    <xf numFmtId="1" fontId="8" fillId="0" borderId="29" xfId="0" applyNumberFormat="1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right"/>
      <protection/>
    </xf>
    <xf numFmtId="0" fontId="11" fillId="33" borderId="16" xfId="0" applyFont="1" applyFill="1" applyBorder="1" applyAlignment="1" applyProtection="1">
      <alignment horizontal="center" vertical="top" wrapText="1"/>
      <protection locked="0"/>
    </xf>
    <xf numFmtId="0" fontId="11" fillId="33" borderId="10" xfId="0" applyFont="1" applyFill="1" applyBorder="1" applyAlignment="1" applyProtection="1">
      <alignment vertical="top" wrapText="1"/>
      <protection locked="0"/>
    </xf>
    <xf numFmtId="2" fontId="8" fillId="0" borderId="29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2" fontId="7" fillId="0" borderId="10" xfId="0" applyNumberFormat="1" applyFont="1" applyBorder="1" applyAlignment="1" applyProtection="1">
      <alignment horizontal="right"/>
      <protection/>
    </xf>
    <xf numFmtId="2" fontId="8" fillId="0" borderId="17" xfId="0" applyNumberFormat="1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right"/>
      <protection/>
    </xf>
    <xf numFmtId="0" fontId="8" fillId="33" borderId="16" xfId="0" applyFont="1" applyFill="1" applyBorder="1" applyAlignment="1" applyProtection="1">
      <alignment horizontal="center" vertical="top" wrapText="1"/>
      <protection/>
    </xf>
    <xf numFmtId="2" fontId="8" fillId="0" borderId="15" xfId="0" applyNumberFormat="1" applyFont="1" applyBorder="1" applyAlignment="1" applyProtection="1">
      <alignment horizontal="right"/>
      <protection/>
    </xf>
    <xf numFmtId="2" fontId="8" fillId="0" borderId="13" xfId="0" applyNumberFormat="1" applyFont="1" applyBorder="1" applyAlignment="1" applyProtection="1">
      <alignment horizontal="right"/>
      <protection/>
    </xf>
    <xf numFmtId="2" fontId="8" fillId="0" borderId="15" xfId="0" applyNumberFormat="1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16" xfId="0" applyFont="1" applyBorder="1" applyAlignment="1" applyProtection="1">
      <alignment horizontal="center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2" fontId="8" fillId="0" borderId="15" xfId="0" applyNumberFormat="1" applyFont="1" applyBorder="1" applyAlignment="1" applyProtection="1">
      <alignment horizontal="right" vertical="top"/>
      <protection/>
    </xf>
    <xf numFmtId="2" fontId="8" fillId="0" borderId="17" xfId="0" applyNumberFormat="1" applyFont="1" applyBorder="1" applyAlignment="1" applyProtection="1">
      <alignment horizontal="right" vertical="top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7" fillId="0" borderId="30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 horizontal="right"/>
      <protection/>
    </xf>
    <xf numFmtId="0" fontId="8" fillId="0" borderId="31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/>
      <protection/>
    </xf>
    <xf numFmtId="2" fontId="8" fillId="0" borderId="31" xfId="0" applyNumberFormat="1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/>
      <protection/>
    </xf>
    <xf numFmtId="2" fontId="8" fillId="0" borderId="2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right"/>
      <protection/>
    </xf>
    <xf numFmtId="180" fontId="1" fillId="0" borderId="10" xfId="0" applyNumberFormat="1" applyFont="1" applyBorder="1" applyAlignment="1" applyProtection="1">
      <alignment horizontal="center"/>
      <protection/>
    </xf>
    <xf numFmtId="1" fontId="2" fillId="0" borderId="10" xfId="0" applyNumberFormat="1" applyFont="1" applyBorder="1" applyAlignment="1">
      <alignment/>
    </xf>
    <xf numFmtId="180" fontId="2" fillId="0" borderId="10" xfId="42" applyNumberFormat="1" applyFont="1" applyBorder="1" applyAlignment="1">
      <alignment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2" fontId="14" fillId="0" borderId="24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/>
    </xf>
    <xf numFmtId="0" fontId="14" fillId="0" borderId="1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>
      <alignment vertical="top"/>
    </xf>
    <xf numFmtId="0" fontId="13" fillId="0" borderId="33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4" fillId="0" borderId="10" xfId="0" applyFont="1" applyFill="1" applyBorder="1" applyAlignment="1" applyProtection="1">
      <alignment vertical="top" wrapText="1"/>
      <protection/>
    </xf>
    <xf numFmtId="0" fontId="14" fillId="0" borderId="28" xfId="0" applyFont="1" applyFill="1" applyBorder="1" applyAlignment="1" applyProtection="1">
      <alignment vertical="top" wrapText="1"/>
      <protection/>
    </xf>
    <xf numFmtId="0" fontId="11" fillId="33" borderId="27" xfId="0" applyFont="1" applyFill="1" applyBorder="1" applyAlignment="1" applyProtection="1">
      <alignment horizontal="center" vertical="top" wrapText="1"/>
      <protection/>
    </xf>
    <xf numFmtId="0" fontId="11" fillId="33" borderId="28" xfId="0" applyFont="1" applyFill="1" applyBorder="1" applyAlignment="1" applyProtection="1">
      <alignment vertical="top" wrapText="1"/>
      <protection/>
    </xf>
    <xf numFmtId="0" fontId="8" fillId="0" borderId="28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right"/>
      <protection/>
    </xf>
    <xf numFmtId="2" fontId="8" fillId="0" borderId="35" xfId="0" applyNumberFormat="1" applyFont="1" applyBorder="1" applyAlignment="1" applyProtection="1">
      <alignment horizontal="right"/>
      <protection/>
    </xf>
    <xf numFmtId="2" fontId="8" fillId="0" borderId="36" xfId="0" applyNumberFormat="1" applyFont="1" applyBorder="1" applyAlignment="1" applyProtection="1">
      <alignment horizontal="right"/>
      <protection/>
    </xf>
    <xf numFmtId="0" fontId="15" fillId="0" borderId="28" xfId="0" applyFont="1" applyFill="1" applyBorder="1" applyAlignment="1" applyProtection="1">
      <alignment vertical="top" wrapText="1"/>
      <protection/>
    </xf>
    <xf numFmtId="0" fontId="13" fillId="0" borderId="20" xfId="0" applyFont="1" applyBorder="1" applyAlignment="1">
      <alignment vertical="top" wrapText="1"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2" fillId="0" borderId="0" xfId="0" applyFont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3" fillId="0" borderId="19" xfId="0" applyFont="1" applyBorder="1" applyAlignment="1">
      <alignment vertical="top" wrapText="1"/>
    </xf>
    <xf numFmtId="0" fontId="13" fillId="0" borderId="16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3" fillId="0" borderId="2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3" fillId="0" borderId="21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8" xfId="0" applyFont="1" applyBorder="1" applyAlignment="1" applyProtection="1">
      <alignment horizontal="center" vertical="top"/>
      <protection/>
    </xf>
    <xf numFmtId="0" fontId="7" fillId="0" borderId="39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top"/>
      <protection/>
    </xf>
    <xf numFmtId="0" fontId="9" fillId="33" borderId="2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 wrapText="1"/>
      <protection/>
    </xf>
    <xf numFmtId="0" fontId="9" fillId="33" borderId="40" xfId="0" applyFont="1" applyFill="1" applyBorder="1" applyAlignment="1" applyProtection="1">
      <alignment horizontal="center" vertical="top" wrapText="1"/>
      <protection/>
    </xf>
    <xf numFmtId="0" fontId="9" fillId="33" borderId="41" xfId="0" applyFont="1" applyFill="1" applyBorder="1" applyAlignment="1" applyProtection="1">
      <alignment horizontal="center" vertical="top" wrapText="1"/>
      <protection/>
    </xf>
    <xf numFmtId="0" fontId="9" fillId="33" borderId="42" xfId="0" applyFont="1" applyFill="1" applyBorder="1" applyAlignment="1" applyProtection="1">
      <alignment horizontal="center" vertical="top" wrapText="1"/>
      <protection/>
    </xf>
    <xf numFmtId="0" fontId="9" fillId="33" borderId="19" xfId="0" applyFont="1" applyFill="1" applyBorder="1" applyAlignment="1" applyProtection="1">
      <alignment vertical="top" wrapText="1"/>
      <protection/>
    </xf>
    <xf numFmtId="0" fontId="9" fillId="33" borderId="16" xfId="0" applyFont="1" applyFill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vertical="top"/>
      <protection/>
    </xf>
    <xf numFmtId="0" fontId="1" fillId="0" borderId="22" xfId="0" applyFont="1" applyBorder="1" applyAlignment="1" applyProtection="1">
      <alignment vertical="top"/>
      <protection/>
    </xf>
    <xf numFmtId="0" fontId="1" fillId="0" borderId="43" xfId="0" applyFont="1" applyBorder="1" applyAlignment="1" applyProtection="1">
      <alignment horizontal="center" vertical="top" wrapText="1"/>
      <protection/>
    </xf>
    <xf numFmtId="0" fontId="1" fillId="0" borderId="44" xfId="0" applyFont="1" applyBorder="1" applyAlignment="1" applyProtection="1">
      <alignment horizontal="center" vertical="top" wrapText="1"/>
      <protection/>
    </xf>
    <xf numFmtId="0" fontId="1" fillId="0" borderId="42" xfId="0" applyFont="1" applyBorder="1" applyAlignment="1" applyProtection="1">
      <alignment horizontal="center" vertical="top" wrapText="1"/>
      <protection/>
    </xf>
    <xf numFmtId="0" fontId="1" fillId="0" borderId="45" xfId="0" applyFont="1" applyBorder="1" applyAlignment="1" applyProtection="1">
      <alignment vertical="top"/>
      <protection/>
    </xf>
    <xf numFmtId="0" fontId="1" fillId="0" borderId="46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7.57421875" style="0" customWidth="1"/>
    <col min="2" max="2" width="12.421875" style="0" customWidth="1"/>
    <col min="3" max="3" width="22.57421875" style="0" customWidth="1"/>
    <col min="4" max="4" width="22.421875" style="0" customWidth="1"/>
  </cols>
  <sheetData>
    <row r="1" spans="1:3" ht="12.75">
      <c r="A1" s="115" t="s">
        <v>119</v>
      </c>
      <c r="B1" s="115"/>
      <c r="C1" s="115"/>
    </row>
    <row r="3" spans="1:3" ht="12.75">
      <c r="A3" s="115" t="s">
        <v>120</v>
      </c>
      <c r="B3" s="115" t="s">
        <v>148</v>
      </c>
      <c r="C3" s="115"/>
    </row>
    <row r="4" spans="1:3" ht="12.75">
      <c r="A4" s="115"/>
      <c r="B4" s="115"/>
      <c r="C4" s="115"/>
    </row>
    <row r="5" spans="1:3" ht="12.75">
      <c r="A5" s="115" t="s">
        <v>138</v>
      </c>
      <c r="B5" s="115" t="s">
        <v>140</v>
      </c>
      <c r="C5" s="115"/>
    </row>
    <row r="6" spans="1:3" ht="12.75">
      <c r="A6" s="115" t="s">
        <v>139</v>
      </c>
      <c r="B6" s="115" t="s">
        <v>121</v>
      </c>
      <c r="C6" s="115"/>
    </row>
    <row r="7" ht="15" customHeight="1" thickBot="1"/>
    <row r="8" spans="1:4" ht="30.75" customHeight="1">
      <c r="A8" s="150" t="s">
        <v>122</v>
      </c>
      <c r="B8" s="153" t="s">
        <v>123</v>
      </c>
      <c r="C8" s="153" t="s">
        <v>124</v>
      </c>
      <c r="D8" s="156" t="s">
        <v>125</v>
      </c>
    </row>
    <row r="9" spans="1:4" ht="12.75">
      <c r="A9" s="151"/>
      <c r="B9" s="154"/>
      <c r="C9" s="154"/>
      <c r="D9" s="157"/>
    </row>
    <row r="10" spans="1:4" ht="12.75">
      <c r="A10" s="151"/>
      <c r="B10" s="154"/>
      <c r="C10" s="154"/>
      <c r="D10" s="157"/>
    </row>
    <row r="11" spans="1:4" ht="10.5" customHeight="1" thickBot="1">
      <c r="A11" s="152"/>
      <c r="B11" s="155"/>
      <c r="C11" s="155"/>
      <c r="D11" s="158"/>
    </row>
    <row r="12" spans="1:4" ht="15">
      <c r="A12" s="121" t="s">
        <v>126</v>
      </c>
      <c r="B12" s="122">
        <v>0</v>
      </c>
      <c r="C12" s="116">
        <f>IF(B12&gt;0,B12*100/$B$14,0)</f>
        <v>0</v>
      </c>
      <c r="D12" s="116">
        <f>B12/4584500%</f>
        <v>0</v>
      </c>
    </row>
    <row r="13" spans="1:4" ht="15">
      <c r="A13" s="117" t="s">
        <v>127</v>
      </c>
      <c r="B13" s="118">
        <v>0</v>
      </c>
      <c r="C13" s="116">
        <f>IF(B13&gt;0,B13*100/$B$14,0)</f>
        <v>0</v>
      </c>
      <c r="D13" s="116">
        <f>B13/4584500%</f>
        <v>0</v>
      </c>
    </row>
    <row r="14" spans="1:4" ht="15">
      <c r="A14" s="120" t="s">
        <v>128</v>
      </c>
      <c r="B14" s="118">
        <v>0</v>
      </c>
      <c r="C14" s="116">
        <f>IF(B14&gt;0,B14*100/$B$14,0)</f>
        <v>0</v>
      </c>
      <c r="D14" s="116">
        <f>B14/4584500%</f>
        <v>0</v>
      </c>
    </row>
    <row r="15" spans="1:4" ht="13.5" thickBot="1">
      <c r="A15" s="123"/>
      <c r="B15" s="123"/>
      <c r="C15" s="123"/>
      <c r="D15" s="123"/>
    </row>
    <row r="16" spans="1:4" ht="90.75" customHeight="1">
      <c r="A16" s="125" t="s">
        <v>129</v>
      </c>
      <c r="B16" s="126" t="s">
        <v>130</v>
      </c>
      <c r="C16" s="137" t="s">
        <v>131</v>
      </c>
      <c r="D16" s="127" t="s">
        <v>132</v>
      </c>
    </row>
    <row r="17" spans="1:4" ht="15">
      <c r="A17" s="117" t="s">
        <v>126</v>
      </c>
      <c r="B17" s="124">
        <v>0</v>
      </c>
      <c r="C17" s="116">
        <f>IF(B17&gt;0,B17*100/$B$19,0)</f>
        <v>0</v>
      </c>
      <c r="D17" s="117"/>
    </row>
    <row r="18" spans="1:4" ht="15">
      <c r="A18" s="117" t="s">
        <v>127</v>
      </c>
      <c r="B18" s="124">
        <v>0</v>
      </c>
      <c r="C18" s="116">
        <f>IF(B18&gt;0,B18*100/$B$19,0)</f>
        <v>0</v>
      </c>
      <c r="D18" s="117"/>
    </row>
    <row r="19" spans="1:4" ht="15">
      <c r="A19" s="117" t="s">
        <v>128</v>
      </c>
      <c r="B19" s="124">
        <v>0</v>
      </c>
      <c r="C19" s="116">
        <f>IF(B19&gt;0,B19*100/$B$19,0)</f>
        <v>0</v>
      </c>
      <c r="D19" s="117"/>
    </row>
    <row r="20" ht="13.5" thickBot="1"/>
    <row r="21" spans="1:4" ht="57.75" customHeight="1">
      <c r="A21" s="141" t="s">
        <v>133</v>
      </c>
      <c r="B21" s="142" t="s">
        <v>134</v>
      </c>
      <c r="C21" s="142" t="s">
        <v>135</v>
      </c>
      <c r="D21" s="143" t="s">
        <v>136</v>
      </c>
    </row>
    <row r="22" spans="1:4" ht="15">
      <c r="A22" s="88" t="s">
        <v>126</v>
      </c>
      <c r="B22" s="144">
        <v>1305000</v>
      </c>
      <c r="C22" s="119">
        <f>B22/$B$24%</f>
        <v>66.07594936708861</v>
      </c>
      <c r="D22" s="145">
        <f>(B22*100)/6559500</f>
        <v>19.89480905556826</v>
      </c>
    </row>
    <row r="23" spans="1:4" ht="15">
      <c r="A23" s="88" t="s">
        <v>127</v>
      </c>
      <c r="B23" s="144">
        <v>670000</v>
      </c>
      <c r="C23" s="119">
        <f>B23/$B$24%</f>
        <v>33.924050632911396</v>
      </c>
      <c r="D23" s="145">
        <f>(B23*100)/6559500</f>
        <v>10.214193154966079</v>
      </c>
    </row>
    <row r="24" spans="1:4" ht="15">
      <c r="A24" s="88" t="s">
        <v>128</v>
      </c>
      <c r="B24" s="144">
        <f>SUM(B22,B23)</f>
        <v>1975000</v>
      </c>
      <c r="C24" s="119">
        <f>B24/$B$24%</f>
        <v>100</v>
      </c>
      <c r="D24" s="145">
        <f>SUM(D22:D23)</f>
        <v>30.10900221053434</v>
      </c>
    </row>
    <row r="25" spans="1:4" ht="55.5" customHeight="1">
      <c r="A25" s="146" t="s">
        <v>137</v>
      </c>
      <c r="B25" s="159" t="s">
        <v>149</v>
      </c>
      <c r="C25" s="160"/>
      <c r="D25" s="160"/>
    </row>
  </sheetData>
  <sheetProtection/>
  <mergeCells count="5">
    <mergeCell ref="A8:A11"/>
    <mergeCell ref="B8:B11"/>
    <mergeCell ref="C8:C11"/>
    <mergeCell ref="D8:D11"/>
    <mergeCell ref="B25:D25"/>
  </mergeCells>
  <printOptions/>
  <pageMargins left="0.7" right="0.7" top="0.75" bottom="0.75" header="0.3" footer="0.3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7" sqref="A7"/>
    </sheetView>
  </sheetViews>
  <sheetFormatPr defaultColWidth="0" defaultRowHeight="12.75" zeroHeight="1"/>
  <cols>
    <col min="1" max="1" width="9.7109375" style="61" customWidth="1"/>
    <col min="2" max="2" width="41.28125" style="50" customWidth="1"/>
    <col min="3" max="3" width="11.57421875" style="50" customWidth="1"/>
    <col min="4" max="4" width="12.7109375" style="61" customWidth="1"/>
    <col min="5" max="5" width="17.7109375" style="61" customWidth="1"/>
    <col min="6" max="6" width="11.7109375" style="62" customWidth="1"/>
    <col min="7" max="7" width="19.140625" style="62" customWidth="1"/>
    <col min="8" max="8" width="12.57421875" style="62" customWidth="1"/>
    <col min="9" max="9" width="11.28125" style="62" customWidth="1"/>
    <col min="10" max="16384" width="0" style="50" hidden="1" customWidth="1"/>
  </cols>
  <sheetData>
    <row r="1" spans="1:10" ht="13.5" thickBot="1">
      <c r="A1" s="161"/>
      <c r="B1" s="162"/>
      <c r="C1" s="162"/>
      <c r="D1" s="162"/>
      <c r="E1" s="162"/>
      <c r="F1" s="162"/>
      <c r="G1" s="162"/>
      <c r="H1" s="162"/>
      <c r="I1" s="163"/>
      <c r="J1" s="49"/>
    </row>
    <row r="2" spans="1:10" s="55" customFormat="1" ht="34.5" customHeight="1">
      <c r="A2" s="169" t="s">
        <v>66</v>
      </c>
      <c r="B2" s="164" t="s">
        <v>69</v>
      </c>
      <c r="C2" s="164" t="s">
        <v>68</v>
      </c>
      <c r="D2" s="164" t="s">
        <v>31</v>
      </c>
      <c r="E2" s="164" t="s">
        <v>67</v>
      </c>
      <c r="F2" s="166" t="s">
        <v>0</v>
      </c>
      <c r="G2" s="167"/>
      <c r="H2" s="166" t="s">
        <v>96</v>
      </c>
      <c r="I2" s="168"/>
      <c r="J2" s="54"/>
    </row>
    <row r="3" spans="1:10" s="55" customFormat="1" ht="56.25" customHeight="1">
      <c r="A3" s="170"/>
      <c r="B3" s="165"/>
      <c r="C3" s="165"/>
      <c r="D3" s="165"/>
      <c r="E3" s="165"/>
      <c r="F3" s="57" t="s">
        <v>106</v>
      </c>
      <c r="G3" s="57" t="s">
        <v>1</v>
      </c>
      <c r="H3" s="58" t="s">
        <v>102</v>
      </c>
      <c r="I3" s="59" t="s">
        <v>98</v>
      </c>
      <c r="J3" s="54"/>
    </row>
    <row r="4" spans="1:10" ht="15.75">
      <c r="A4" s="60" t="s">
        <v>2</v>
      </c>
      <c r="B4" s="56" t="s">
        <v>107</v>
      </c>
      <c r="D4" s="61" t="s">
        <v>29</v>
      </c>
      <c r="H4" s="63"/>
      <c r="I4" s="64"/>
      <c r="J4" s="49"/>
    </row>
    <row r="5" spans="1:10" ht="12.75">
      <c r="A5" s="60">
        <v>1</v>
      </c>
      <c r="B5" s="56" t="s">
        <v>3</v>
      </c>
      <c r="H5" s="63"/>
      <c r="I5" s="64"/>
      <c r="J5" s="49"/>
    </row>
    <row r="6" spans="1:10" ht="12.75">
      <c r="A6" s="65" t="s">
        <v>4</v>
      </c>
      <c r="B6" s="66" t="s">
        <v>34</v>
      </c>
      <c r="C6" s="67">
        <v>13</v>
      </c>
      <c r="D6" s="68">
        <v>2296600</v>
      </c>
      <c r="E6" s="68">
        <v>1129750</v>
      </c>
      <c r="F6" s="69">
        <f>(D6*100)/$D$57</f>
        <v>50.09488493837932</v>
      </c>
      <c r="G6" s="69">
        <f>($D6*100)/$D$64</f>
        <v>50.09488493837932</v>
      </c>
      <c r="H6" s="70">
        <v>0</v>
      </c>
      <c r="I6" s="71">
        <v>0</v>
      </c>
      <c r="J6" s="49"/>
    </row>
    <row r="7" spans="1:10" ht="12.75">
      <c r="A7" s="65" t="s">
        <v>5</v>
      </c>
      <c r="B7" s="66" t="s">
        <v>6</v>
      </c>
      <c r="C7" s="67">
        <v>0</v>
      </c>
      <c r="D7" s="68">
        <v>0</v>
      </c>
      <c r="E7" s="68">
        <v>0</v>
      </c>
      <c r="F7" s="69">
        <f>(D7*100)/$D$57</f>
        <v>0</v>
      </c>
      <c r="G7" s="69">
        <f>($D7*100)/$D$64</f>
        <v>0</v>
      </c>
      <c r="H7" s="70">
        <v>0</v>
      </c>
      <c r="I7" s="71">
        <v>0</v>
      </c>
      <c r="J7" s="49"/>
    </row>
    <row r="8" spans="1:10" ht="12.75">
      <c r="A8" s="65" t="s">
        <v>7</v>
      </c>
      <c r="B8" s="66" t="s">
        <v>8</v>
      </c>
      <c r="C8" s="67">
        <v>0</v>
      </c>
      <c r="D8" s="68">
        <v>0</v>
      </c>
      <c r="E8" s="68">
        <v>0</v>
      </c>
      <c r="F8" s="69">
        <f>(D8*100)/$D$57</f>
        <v>0</v>
      </c>
      <c r="G8" s="69">
        <f>($D8*100)/$D$64</f>
        <v>0</v>
      </c>
      <c r="H8" s="70">
        <v>0</v>
      </c>
      <c r="I8" s="71">
        <v>0</v>
      </c>
      <c r="J8" s="49"/>
    </row>
    <row r="9" spans="1:10" ht="12.75">
      <c r="A9" s="65" t="s">
        <v>73</v>
      </c>
      <c r="B9" s="66" t="s">
        <v>9</v>
      </c>
      <c r="C9" s="67">
        <v>0</v>
      </c>
      <c r="D9" s="68">
        <v>0</v>
      </c>
      <c r="E9" s="68">
        <v>0</v>
      </c>
      <c r="F9" s="69">
        <f>(D9*100)/$D$57</f>
        <v>0</v>
      </c>
      <c r="G9" s="69">
        <f>($D9*100)/$D$64</f>
        <v>0</v>
      </c>
      <c r="H9" s="70">
        <v>0</v>
      </c>
      <c r="I9" s="71">
        <v>0</v>
      </c>
      <c r="J9" s="49"/>
    </row>
    <row r="10" spans="1:10" ht="12.75">
      <c r="A10" s="65" t="s">
        <v>10</v>
      </c>
      <c r="B10" s="66" t="s">
        <v>35</v>
      </c>
      <c r="C10" s="50">
        <v>0</v>
      </c>
      <c r="D10" s="72">
        <v>0</v>
      </c>
      <c r="E10" s="72">
        <v>0</v>
      </c>
      <c r="F10" s="69">
        <f>(D10*100)/$D$57</f>
        <v>0</v>
      </c>
      <c r="G10" s="69">
        <f>($D10*100)/$D$64</f>
        <v>0</v>
      </c>
      <c r="H10" s="70">
        <v>0</v>
      </c>
      <c r="I10" s="71">
        <v>0</v>
      </c>
      <c r="J10" s="49"/>
    </row>
    <row r="11" spans="1:10" ht="12.75">
      <c r="A11" s="73" t="s">
        <v>74</v>
      </c>
      <c r="B11" s="74"/>
      <c r="C11" s="67"/>
      <c r="D11" s="68"/>
      <c r="E11" s="68"/>
      <c r="F11" s="69"/>
      <c r="G11" s="69"/>
      <c r="H11" s="69"/>
      <c r="I11" s="75"/>
      <c r="J11" s="49"/>
    </row>
    <row r="12" spans="1:10" ht="12.75">
      <c r="A12" s="73" t="s">
        <v>75</v>
      </c>
      <c r="B12" s="74"/>
      <c r="C12" s="67"/>
      <c r="D12" s="68"/>
      <c r="E12" s="68"/>
      <c r="F12" s="69"/>
      <c r="G12" s="69"/>
      <c r="H12" s="69"/>
      <c r="I12" s="75"/>
      <c r="J12" s="49"/>
    </row>
    <row r="13" spans="1:10" ht="12.75">
      <c r="A13" s="73"/>
      <c r="B13" s="74"/>
      <c r="C13" s="67"/>
      <c r="D13" s="68"/>
      <c r="E13" s="68"/>
      <c r="F13" s="69"/>
      <c r="G13" s="69"/>
      <c r="H13" s="69"/>
      <c r="I13" s="75"/>
      <c r="J13" s="49"/>
    </row>
    <row r="14" spans="1:10" ht="12.75">
      <c r="A14" s="60"/>
      <c r="B14" s="56" t="s">
        <v>36</v>
      </c>
      <c r="C14" s="55">
        <f aca="true" t="shared" si="0" ref="C14:I14">SUM(C6:C13)</f>
        <v>13</v>
      </c>
      <c r="D14" s="76">
        <f t="shared" si="0"/>
        <v>2296600</v>
      </c>
      <c r="E14" s="76">
        <f t="shared" si="0"/>
        <v>1129750</v>
      </c>
      <c r="F14" s="77">
        <f t="shared" si="0"/>
        <v>50.09488493837932</v>
      </c>
      <c r="G14" s="77">
        <f t="shared" si="0"/>
        <v>50.09488493837932</v>
      </c>
      <c r="H14" s="77">
        <f t="shared" si="0"/>
        <v>0</v>
      </c>
      <c r="I14" s="77">
        <f t="shared" si="0"/>
        <v>0</v>
      </c>
      <c r="J14" s="49"/>
    </row>
    <row r="15" spans="1:10" ht="12.75">
      <c r="A15" s="60"/>
      <c r="B15" s="66"/>
      <c r="H15" s="63"/>
      <c r="I15" s="64"/>
      <c r="J15" s="49"/>
    </row>
    <row r="16" spans="1:10" ht="12.75">
      <c r="A16" s="60">
        <v>2</v>
      </c>
      <c r="B16" s="56" t="s">
        <v>12</v>
      </c>
      <c r="H16" s="63"/>
      <c r="I16" s="64"/>
      <c r="J16" s="49"/>
    </row>
    <row r="17" spans="1:10" ht="25.5">
      <c r="A17" s="65" t="s">
        <v>38</v>
      </c>
      <c r="B17" s="66" t="s">
        <v>37</v>
      </c>
      <c r="C17" s="67">
        <v>0</v>
      </c>
      <c r="D17" s="68">
        <v>0</v>
      </c>
      <c r="E17" s="68">
        <v>0</v>
      </c>
      <c r="F17" s="69">
        <f>(D17*100)/$D$57</f>
        <v>0</v>
      </c>
      <c r="G17" s="69">
        <f>($D17*100)/$D$64</f>
        <v>0</v>
      </c>
      <c r="H17" s="71">
        <v>0</v>
      </c>
      <c r="I17" s="78">
        <f>($D17*100)/$D$64</f>
        <v>0</v>
      </c>
      <c r="J17" s="49"/>
    </row>
    <row r="18" spans="1:10" ht="12.75">
      <c r="A18" s="65" t="s">
        <v>39</v>
      </c>
      <c r="B18" s="66" t="s">
        <v>8</v>
      </c>
      <c r="C18" s="67">
        <v>0</v>
      </c>
      <c r="D18" s="68">
        <v>0</v>
      </c>
      <c r="E18" s="68">
        <v>0</v>
      </c>
      <c r="F18" s="69">
        <f>(D18*100)/$D$57</f>
        <v>0</v>
      </c>
      <c r="G18" s="69">
        <f>($D18*100)/$D$64</f>
        <v>0</v>
      </c>
      <c r="H18" s="71">
        <v>0</v>
      </c>
      <c r="I18" s="78">
        <f>(D18*100)/$D$64</f>
        <v>0</v>
      </c>
      <c r="J18" s="49"/>
    </row>
    <row r="19" spans="1:10" ht="12.75">
      <c r="A19" s="65" t="s">
        <v>40</v>
      </c>
      <c r="B19" s="66" t="s">
        <v>13</v>
      </c>
      <c r="C19" s="67">
        <v>0</v>
      </c>
      <c r="D19" s="68">
        <v>0</v>
      </c>
      <c r="E19" s="68">
        <v>0</v>
      </c>
      <c r="F19" s="69">
        <f>(D19*100)/$D$57</f>
        <v>0</v>
      </c>
      <c r="G19" s="69">
        <f>($D19*100)/$D$64</f>
        <v>0</v>
      </c>
      <c r="H19" s="71">
        <v>0</v>
      </c>
      <c r="I19" s="78">
        <f>(D19*100)/$D$64</f>
        <v>0</v>
      </c>
      <c r="J19" s="49"/>
    </row>
    <row r="20" spans="1:10" ht="12.75">
      <c r="A20" s="65" t="s">
        <v>41</v>
      </c>
      <c r="B20" s="66" t="s">
        <v>35</v>
      </c>
      <c r="C20" s="50">
        <v>0</v>
      </c>
      <c r="D20" s="72">
        <v>0</v>
      </c>
      <c r="E20" s="72">
        <v>0</v>
      </c>
      <c r="F20" s="69">
        <f>(D20*100)/$D$57</f>
        <v>0</v>
      </c>
      <c r="G20" s="69">
        <f>($D20*100)/$D$64</f>
        <v>0</v>
      </c>
      <c r="H20" s="71">
        <v>0</v>
      </c>
      <c r="I20" s="78">
        <f>(D20*100)/$D$64</f>
        <v>0</v>
      </c>
      <c r="J20" s="49"/>
    </row>
    <row r="21" spans="1:10" ht="12.75">
      <c r="A21" s="73" t="s">
        <v>71</v>
      </c>
      <c r="B21" s="74"/>
      <c r="C21" s="67"/>
      <c r="D21" s="68"/>
      <c r="E21" s="68"/>
      <c r="F21" s="69"/>
      <c r="G21" s="69"/>
      <c r="H21" s="71"/>
      <c r="I21" s="78"/>
      <c r="J21" s="49"/>
    </row>
    <row r="22" spans="1:10" ht="12.75">
      <c r="A22" s="73" t="s">
        <v>72</v>
      </c>
      <c r="B22" s="74"/>
      <c r="C22" s="67"/>
      <c r="D22" s="68"/>
      <c r="E22" s="68"/>
      <c r="F22" s="69"/>
      <c r="G22" s="69"/>
      <c r="H22" s="75"/>
      <c r="I22" s="78"/>
      <c r="J22" s="49"/>
    </row>
    <row r="23" spans="1:10" ht="12.75">
      <c r="A23" s="73"/>
      <c r="B23" s="74"/>
      <c r="C23" s="67"/>
      <c r="D23" s="79"/>
      <c r="E23" s="79"/>
      <c r="H23" s="63"/>
      <c r="I23" s="64"/>
      <c r="J23" s="49"/>
    </row>
    <row r="24" spans="1:10" ht="17.25" customHeight="1">
      <c r="A24" s="65"/>
      <c r="B24" s="66"/>
      <c r="H24" s="63"/>
      <c r="I24" s="64"/>
      <c r="J24" s="49"/>
    </row>
    <row r="25" spans="1:10" ht="12.75">
      <c r="A25" s="60"/>
      <c r="B25" s="56" t="s">
        <v>42</v>
      </c>
      <c r="C25" s="76">
        <f aca="true" t="shared" si="1" ref="C25:I25">SUM(C17:C24)</f>
        <v>0</v>
      </c>
      <c r="D25" s="76">
        <f t="shared" si="1"/>
        <v>0</v>
      </c>
      <c r="E25" s="76">
        <f t="shared" si="1"/>
        <v>0</v>
      </c>
      <c r="F25" s="77">
        <f t="shared" si="1"/>
        <v>0</v>
      </c>
      <c r="G25" s="77">
        <f t="shared" si="1"/>
        <v>0</v>
      </c>
      <c r="H25" s="77">
        <f t="shared" si="1"/>
        <v>0</v>
      </c>
      <c r="I25" s="80">
        <f t="shared" si="1"/>
        <v>0</v>
      </c>
      <c r="J25" s="49"/>
    </row>
    <row r="26" spans="1:10" ht="12.75">
      <c r="A26" s="60"/>
      <c r="B26" s="56"/>
      <c r="C26" s="72"/>
      <c r="D26" s="72"/>
      <c r="E26" s="72"/>
      <c r="F26" s="69"/>
      <c r="G26" s="69"/>
      <c r="H26" s="75"/>
      <c r="I26" s="78"/>
      <c r="J26" s="49"/>
    </row>
    <row r="27" spans="1:10" ht="25.5">
      <c r="A27" s="81"/>
      <c r="B27" s="56" t="s">
        <v>14</v>
      </c>
      <c r="C27" s="76">
        <f>C14+C25</f>
        <v>13</v>
      </c>
      <c r="D27" s="76">
        <f>(D14+D25)</f>
        <v>2296600</v>
      </c>
      <c r="E27" s="76">
        <f>E14+E25</f>
        <v>1129750</v>
      </c>
      <c r="F27" s="77">
        <f>F14+F25</f>
        <v>50.09488493837932</v>
      </c>
      <c r="G27" s="77">
        <f>G14+G25</f>
        <v>50.09488493837932</v>
      </c>
      <c r="H27" s="77">
        <f>H14+H25</f>
        <v>0</v>
      </c>
      <c r="I27" s="77">
        <f>I14+I25</f>
        <v>0</v>
      </c>
      <c r="J27" s="49"/>
    </row>
    <row r="28" spans="1:10" ht="12.75">
      <c r="A28" s="81"/>
      <c r="B28" s="56"/>
      <c r="C28" s="72"/>
      <c r="D28" s="72"/>
      <c r="E28" s="72"/>
      <c r="F28" s="69"/>
      <c r="G28" s="82"/>
      <c r="H28" s="82"/>
      <c r="I28" s="78"/>
      <c r="J28" s="49"/>
    </row>
    <row r="29" spans="1:10" ht="12.75">
      <c r="A29" s="60" t="s">
        <v>15</v>
      </c>
      <c r="B29" s="56" t="s">
        <v>26</v>
      </c>
      <c r="C29" s="72"/>
      <c r="D29" s="72"/>
      <c r="E29" s="72"/>
      <c r="F29" s="69"/>
      <c r="G29" s="82"/>
      <c r="H29" s="82"/>
      <c r="I29" s="78"/>
      <c r="J29" s="49"/>
    </row>
    <row r="30" spans="1:10" ht="12.75">
      <c r="A30" s="60">
        <v>1</v>
      </c>
      <c r="B30" s="56" t="s">
        <v>13</v>
      </c>
      <c r="C30" s="72"/>
      <c r="D30" s="72"/>
      <c r="E30" s="72"/>
      <c r="F30" s="69"/>
      <c r="G30" s="82"/>
      <c r="H30" s="82"/>
      <c r="I30" s="78"/>
      <c r="J30" s="49"/>
    </row>
    <row r="31" spans="1:10" ht="12.75">
      <c r="A31" s="65" t="s">
        <v>4</v>
      </c>
      <c r="B31" s="66" t="s">
        <v>43</v>
      </c>
      <c r="C31" s="68">
        <v>3</v>
      </c>
      <c r="D31" s="68">
        <v>71100</v>
      </c>
      <c r="E31" s="68">
        <v>0</v>
      </c>
      <c r="F31" s="83">
        <f aca="true" t="shared" si="2" ref="F31:F38">(D31*100)/$D$57</f>
        <v>1.5508779583378776</v>
      </c>
      <c r="G31" s="83">
        <f aca="true" t="shared" si="3" ref="G31:G38">(D31*100)/$D$64</f>
        <v>1.5508779583378776</v>
      </c>
      <c r="H31" s="75">
        <v>0</v>
      </c>
      <c r="I31" s="78">
        <v>0</v>
      </c>
      <c r="J31" s="49"/>
    </row>
    <row r="32" spans="1:10" ht="15.75">
      <c r="A32" s="65" t="s">
        <v>5</v>
      </c>
      <c r="B32" s="66" t="s">
        <v>108</v>
      </c>
      <c r="C32" s="69">
        <v>0</v>
      </c>
      <c r="D32" s="69">
        <v>0</v>
      </c>
      <c r="E32" s="69">
        <v>0</v>
      </c>
      <c r="F32" s="83">
        <f t="shared" si="2"/>
        <v>0</v>
      </c>
      <c r="G32" s="83">
        <f t="shared" si="3"/>
        <v>0</v>
      </c>
      <c r="H32" s="75">
        <v>0</v>
      </c>
      <c r="I32" s="78">
        <v>0</v>
      </c>
      <c r="J32" s="49"/>
    </row>
    <row r="33" spans="1:10" ht="12.75">
      <c r="A33" s="65" t="s">
        <v>7</v>
      </c>
      <c r="B33" s="66" t="s">
        <v>6</v>
      </c>
      <c r="C33" s="69">
        <v>0</v>
      </c>
      <c r="D33" s="69">
        <v>0</v>
      </c>
      <c r="E33" s="69">
        <v>0</v>
      </c>
      <c r="F33" s="83">
        <f t="shared" si="2"/>
        <v>0</v>
      </c>
      <c r="G33" s="83">
        <f t="shared" si="3"/>
        <v>0</v>
      </c>
      <c r="H33" s="75">
        <v>0</v>
      </c>
      <c r="I33" s="78">
        <v>0</v>
      </c>
      <c r="J33" s="49"/>
    </row>
    <row r="34" spans="1:10" ht="12.75">
      <c r="A34" s="65" t="s">
        <v>29</v>
      </c>
      <c r="B34" s="66" t="s">
        <v>44</v>
      </c>
      <c r="C34" s="69">
        <v>0</v>
      </c>
      <c r="D34" s="69">
        <v>0</v>
      </c>
      <c r="E34" s="69">
        <v>0</v>
      </c>
      <c r="F34" s="83">
        <f t="shared" si="2"/>
        <v>0</v>
      </c>
      <c r="G34" s="83">
        <f t="shared" si="3"/>
        <v>0</v>
      </c>
      <c r="H34" s="75">
        <v>0</v>
      </c>
      <c r="I34" s="78">
        <v>0</v>
      </c>
      <c r="J34" s="49"/>
    </row>
    <row r="35" spans="1:10" ht="12.75">
      <c r="A35" s="65" t="s">
        <v>10</v>
      </c>
      <c r="B35" s="66" t="s">
        <v>27</v>
      </c>
      <c r="C35" s="69">
        <v>0</v>
      </c>
      <c r="D35" s="69">
        <v>0</v>
      </c>
      <c r="E35" s="69">
        <v>0</v>
      </c>
      <c r="F35" s="83">
        <f t="shared" si="2"/>
        <v>0</v>
      </c>
      <c r="G35" s="83">
        <f t="shared" si="3"/>
        <v>0</v>
      </c>
      <c r="H35" s="75">
        <v>0</v>
      </c>
      <c r="I35" s="78">
        <v>0</v>
      </c>
      <c r="J35" s="49"/>
    </row>
    <row r="36" spans="1:10" ht="12.75">
      <c r="A36" s="65" t="s">
        <v>16</v>
      </c>
      <c r="B36" s="66" t="s">
        <v>17</v>
      </c>
      <c r="C36" s="69">
        <v>0</v>
      </c>
      <c r="D36" s="69">
        <v>0</v>
      </c>
      <c r="E36" s="69">
        <v>0</v>
      </c>
      <c r="F36" s="83">
        <f t="shared" si="2"/>
        <v>0</v>
      </c>
      <c r="G36" s="83">
        <f t="shared" si="3"/>
        <v>0</v>
      </c>
      <c r="H36" s="75">
        <v>0</v>
      </c>
      <c r="I36" s="78">
        <v>0</v>
      </c>
      <c r="J36" s="49"/>
    </row>
    <row r="37" spans="1:10" ht="12.75">
      <c r="A37" s="65" t="s">
        <v>18</v>
      </c>
      <c r="B37" s="66" t="s">
        <v>45</v>
      </c>
      <c r="C37" s="69">
        <v>0</v>
      </c>
      <c r="D37" s="69">
        <v>0</v>
      </c>
      <c r="E37" s="69">
        <v>0</v>
      </c>
      <c r="F37" s="83">
        <f t="shared" si="2"/>
        <v>0</v>
      </c>
      <c r="G37" s="83">
        <f t="shared" si="3"/>
        <v>0</v>
      </c>
      <c r="H37" s="75">
        <v>0</v>
      </c>
      <c r="I37" s="78">
        <v>0</v>
      </c>
      <c r="J37" s="49"/>
    </row>
    <row r="38" spans="1:10" ht="12.75">
      <c r="A38" s="65" t="s">
        <v>19</v>
      </c>
      <c r="B38" s="66" t="s">
        <v>79</v>
      </c>
      <c r="C38" s="69">
        <v>0</v>
      </c>
      <c r="D38" s="69">
        <v>0</v>
      </c>
      <c r="E38" s="69">
        <f>(C38*100)/$D$57</f>
        <v>0</v>
      </c>
      <c r="F38" s="69">
        <f t="shared" si="2"/>
        <v>0</v>
      </c>
      <c r="G38" s="83">
        <f t="shared" si="3"/>
        <v>0</v>
      </c>
      <c r="H38" s="82">
        <v>0</v>
      </c>
      <c r="I38" s="78">
        <v>0</v>
      </c>
      <c r="J38" s="49"/>
    </row>
    <row r="39" spans="1:10" ht="12.75">
      <c r="A39" s="73"/>
      <c r="B39" s="74"/>
      <c r="C39" s="67"/>
      <c r="D39" s="79"/>
      <c r="E39" s="79"/>
      <c r="G39" s="84"/>
      <c r="H39" s="84"/>
      <c r="I39" s="64"/>
      <c r="J39" s="49"/>
    </row>
    <row r="40" spans="1:10" ht="12.75">
      <c r="A40" s="65"/>
      <c r="B40" s="66"/>
      <c r="G40" s="84"/>
      <c r="H40" s="84"/>
      <c r="I40" s="64"/>
      <c r="J40" s="49"/>
    </row>
    <row r="41" spans="1:10" ht="12.75">
      <c r="A41" s="81"/>
      <c r="B41" s="56" t="s">
        <v>20</v>
      </c>
      <c r="C41" s="55">
        <f>SUM(C31:C40)</f>
        <v>3</v>
      </c>
      <c r="D41" s="76">
        <f>SUM(D31:D40)</f>
        <v>71100</v>
      </c>
      <c r="E41" s="76">
        <v>0</v>
      </c>
      <c r="F41" s="77">
        <f>SUM(F31:F40)</f>
        <v>1.5508779583378776</v>
      </c>
      <c r="G41" s="77">
        <f>SUM(G31:G40)</f>
        <v>1.5508779583378776</v>
      </c>
      <c r="H41" s="85">
        <v>0</v>
      </c>
      <c r="I41" s="80">
        <v>0</v>
      </c>
      <c r="J41" s="49"/>
    </row>
    <row r="42" spans="1:10" ht="12.75">
      <c r="A42" s="81"/>
      <c r="B42" s="56"/>
      <c r="D42" s="72"/>
      <c r="E42" s="72"/>
      <c r="F42" s="69"/>
      <c r="G42" s="82"/>
      <c r="H42" s="82"/>
      <c r="I42" s="78"/>
      <c r="J42" s="49"/>
    </row>
    <row r="43" spans="1:10" ht="12.75">
      <c r="A43" s="60" t="s">
        <v>30</v>
      </c>
      <c r="B43" s="56" t="s">
        <v>21</v>
      </c>
      <c r="D43" s="72"/>
      <c r="E43" s="72"/>
      <c r="F43" s="69"/>
      <c r="G43" s="82"/>
      <c r="H43" s="82"/>
      <c r="I43" s="78"/>
      <c r="J43" s="49"/>
    </row>
    <row r="44" spans="1:10" ht="12.75">
      <c r="A44" s="65" t="s">
        <v>4</v>
      </c>
      <c r="B44" s="66" t="s">
        <v>8</v>
      </c>
      <c r="C44" s="67">
        <v>86</v>
      </c>
      <c r="D44" s="68">
        <v>609011</v>
      </c>
      <c r="E44" s="86">
        <v>580611</v>
      </c>
      <c r="F44" s="69">
        <f>D44/D57*100</f>
        <v>13.284131312029665</v>
      </c>
      <c r="G44" s="69">
        <f>D44/D64*100</f>
        <v>13.284131312029665</v>
      </c>
      <c r="H44" s="82">
        <v>0</v>
      </c>
      <c r="I44" s="78">
        <v>0</v>
      </c>
      <c r="J44" s="49"/>
    </row>
    <row r="45" spans="1:10" ht="12.75">
      <c r="A45" s="65" t="s">
        <v>5</v>
      </c>
      <c r="B45" s="66" t="s">
        <v>65</v>
      </c>
      <c r="D45" s="72"/>
      <c r="E45" s="72"/>
      <c r="F45" s="69"/>
      <c r="G45" s="82"/>
      <c r="H45" s="82"/>
      <c r="I45" s="78"/>
      <c r="J45" s="49"/>
    </row>
    <row r="46" spans="1:10" ht="36" customHeight="1">
      <c r="A46" s="87" t="s">
        <v>64</v>
      </c>
      <c r="B46" s="66" t="s">
        <v>78</v>
      </c>
      <c r="C46" s="50">
        <v>2877</v>
      </c>
      <c r="D46" s="88">
        <v>1006126</v>
      </c>
      <c r="E46" s="86">
        <v>652186</v>
      </c>
      <c r="F46" s="69">
        <f>D46/D57*100</f>
        <v>21.94625368088123</v>
      </c>
      <c r="G46" s="69">
        <f>D46/D64*100</f>
        <v>21.94625368088123</v>
      </c>
      <c r="H46" s="82">
        <v>0</v>
      </c>
      <c r="I46" s="78">
        <v>0</v>
      </c>
      <c r="J46" s="49"/>
    </row>
    <row r="47" spans="1:10" ht="27.75" customHeight="1">
      <c r="A47" s="81" t="s">
        <v>70</v>
      </c>
      <c r="B47" s="66" t="s">
        <v>32</v>
      </c>
      <c r="C47" s="89">
        <v>23</v>
      </c>
      <c r="D47" s="89">
        <v>567413</v>
      </c>
      <c r="E47" s="89">
        <v>567413</v>
      </c>
      <c r="F47" s="69">
        <f>D47/D57*100</f>
        <v>12.376769549569202</v>
      </c>
      <c r="G47" s="69">
        <f>D47/D64*100</f>
        <v>12.376769549569202</v>
      </c>
      <c r="H47" s="90">
        <v>0</v>
      </c>
      <c r="I47" s="91">
        <v>0</v>
      </c>
      <c r="J47" s="49"/>
    </row>
    <row r="48" spans="1:10" ht="12.75">
      <c r="A48" s="65" t="s">
        <v>7</v>
      </c>
      <c r="B48" s="66" t="s">
        <v>11</v>
      </c>
      <c r="C48" s="50">
        <v>0</v>
      </c>
      <c r="D48" s="72">
        <v>0</v>
      </c>
      <c r="E48" s="72">
        <v>0</v>
      </c>
      <c r="F48" s="69">
        <v>0</v>
      </c>
      <c r="G48" s="69">
        <f>(D48*100)/$D$57</f>
        <v>0</v>
      </c>
      <c r="H48" s="82">
        <v>0</v>
      </c>
      <c r="I48" s="78">
        <v>0</v>
      </c>
      <c r="J48" s="49"/>
    </row>
    <row r="49" spans="1:10" ht="12.75">
      <c r="A49" s="73" t="s">
        <v>76</v>
      </c>
      <c r="B49" s="74" t="s">
        <v>115</v>
      </c>
      <c r="C49" s="50">
        <v>3</v>
      </c>
      <c r="D49" s="86">
        <v>500</v>
      </c>
      <c r="E49" s="86">
        <v>500</v>
      </c>
      <c r="F49" s="69">
        <f>(D49*100)/$D$57</f>
        <v>0.010906314756243865</v>
      </c>
      <c r="G49" s="69">
        <f>(D49*100)/$D$64</f>
        <v>0.010906314756243865</v>
      </c>
      <c r="H49" s="82">
        <v>0</v>
      </c>
      <c r="I49" s="78">
        <v>0</v>
      </c>
      <c r="J49" s="49"/>
    </row>
    <row r="50" spans="1:10" ht="12.75">
      <c r="A50" s="73" t="s">
        <v>77</v>
      </c>
      <c r="B50" s="74" t="s">
        <v>85</v>
      </c>
      <c r="C50" s="67">
        <v>19</v>
      </c>
      <c r="D50" s="68">
        <v>33750</v>
      </c>
      <c r="E50" s="68">
        <v>350</v>
      </c>
      <c r="F50" s="69">
        <f>D50/D57*100</f>
        <v>0.7361762460464609</v>
      </c>
      <c r="G50" s="69">
        <f>D50/D64*100</f>
        <v>0.7361762460464609</v>
      </c>
      <c r="H50" s="82">
        <v>0</v>
      </c>
      <c r="I50" s="78">
        <v>0</v>
      </c>
      <c r="J50" s="49"/>
    </row>
    <row r="51" spans="1:10" ht="12.75">
      <c r="A51" s="73" t="s">
        <v>86</v>
      </c>
      <c r="B51" s="74" t="s">
        <v>87</v>
      </c>
      <c r="C51" s="67">
        <v>0</v>
      </c>
      <c r="D51" s="68">
        <v>0</v>
      </c>
      <c r="E51" s="68">
        <v>0</v>
      </c>
      <c r="F51" s="69">
        <v>0</v>
      </c>
      <c r="G51" s="69">
        <f>(D51*100)/$D$57</f>
        <v>0</v>
      </c>
      <c r="H51" s="82">
        <v>0</v>
      </c>
      <c r="I51" s="78">
        <v>0</v>
      </c>
      <c r="J51" s="49"/>
    </row>
    <row r="52" spans="1:10" ht="12.75">
      <c r="A52" s="65"/>
      <c r="B52" s="66"/>
      <c r="G52" s="84"/>
      <c r="H52" s="84"/>
      <c r="I52" s="64"/>
      <c r="J52" s="49"/>
    </row>
    <row r="53" spans="1:10" s="55" customFormat="1" ht="12.75">
      <c r="A53" s="92"/>
      <c r="B53" s="56" t="s">
        <v>22</v>
      </c>
      <c r="C53" s="55">
        <f>SUM(C44:C52)</f>
        <v>3008</v>
      </c>
      <c r="D53" s="55">
        <f>SUM(D44:D52)</f>
        <v>2216800</v>
      </c>
      <c r="E53" s="55">
        <f>SUM(E44:E52)</f>
        <v>1801060</v>
      </c>
      <c r="F53" s="77">
        <f>SUM(F44:F52)</f>
        <v>48.354237103282806</v>
      </c>
      <c r="G53" s="77">
        <f>SUM(G44:G52)</f>
        <v>48.354237103282806</v>
      </c>
      <c r="H53" s="85">
        <v>0</v>
      </c>
      <c r="I53" s="80">
        <v>0</v>
      </c>
      <c r="J53" s="54"/>
    </row>
    <row r="54" spans="1:10" s="55" customFormat="1" ht="12.75">
      <c r="A54" s="92"/>
      <c r="B54" s="56"/>
      <c r="C54" s="50"/>
      <c r="D54" s="72"/>
      <c r="E54" s="72"/>
      <c r="F54" s="69"/>
      <c r="G54" s="69"/>
      <c r="H54" s="82"/>
      <c r="I54" s="78"/>
      <c r="J54" s="54"/>
    </row>
    <row r="55" spans="1:10" s="55" customFormat="1" ht="12.75">
      <c r="A55" s="93" t="s">
        <v>15</v>
      </c>
      <c r="B55" s="56" t="s">
        <v>23</v>
      </c>
      <c r="C55" s="55">
        <f>C41+C53</f>
        <v>3011</v>
      </c>
      <c r="D55" s="55">
        <f>D41+D53</f>
        <v>2287900</v>
      </c>
      <c r="E55" s="76">
        <f>E41+E53</f>
        <v>1801060</v>
      </c>
      <c r="F55" s="77">
        <f>F41+F53</f>
        <v>49.905115061620684</v>
      </c>
      <c r="G55" s="77">
        <f>G41+G53</f>
        <v>49.905115061620684</v>
      </c>
      <c r="H55" s="85">
        <v>0</v>
      </c>
      <c r="I55" s="80">
        <v>0</v>
      </c>
      <c r="J55" s="54"/>
    </row>
    <row r="56" spans="1:10" s="55" customFormat="1" ht="12.75">
      <c r="A56" s="92"/>
      <c r="B56" s="56"/>
      <c r="C56" s="50"/>
      <c r="D56" s="72"/>
      <c r="E56" s="72"/>
      <c r="F56" s="69"/>
      <c r="G56" s="69"/>
      <c r="H56" s="82"/>
      <c r="I56" s="78"/>
      <c r="J56" s="54"/>
    </row>
    <row r="57" spans="1:10" s="55" customFormat="1" ht="12.75">
      <c r="A57" s="92"/>
      <c r="B57" s="56" t="s">
        <v>24</v>
      </c>
      <c r="C57" s="55">
        <f>C27+C55</f>
        <v>3024</v>
      </c>
      <c r="D57" s="76">
        <f>(D27+D55)</f>
        <v>4584500</v>
      </c>
      <c r="E57" s="76">
        <f>E27+E55</f>
        <v>2930810</v>
      </c>
      <c r="F57" s="77">
        <v>100</v>
      </c>
      <c r="G57" s="77">
        <v>100</v>
      </c>
      <c r="H57" s="77">
        <v>0</v>
      </c>
      <c r="I57" s="77">
        <v>0</v>
      </c>
      <c r="J57" s="54"/>
    </row>
    <row r="58" spans="1:10" s="55" customFormat="1" ht="12" customHeight="1">
      <c r="A58" s="92"/>
      <c r="B58" s="56"/>
      <c r="C58" s="50"/>
      <c r="D58" s="72"/>
      <c r="E58" s="72"/>
      <c r="F58" s="69"/>
      <c r="G58" s="69"/>
      <c r="H58" s="82"/>
      <c r="I58" s="78"/>
      <c r="J58" s="54"/>
    </row>
    <row r="59" spans="1:10" ht="31.5" customHeight="1">
      <c r="A59" s="60" t="s">
        <v>25</v>
      </c>
      <c r="B59" s="128" t="s">
        <v>33</v>
      </c>
      <c r="C59" s="94">
        <v>0</v>
      </c>
      <c r="D59" s="95">
        <v>0</v>
      </c>
      <c r="E59" s="95">
        <v>0</v>
      </c>
      <c r="F59" s="77">
        <v>0</v>
      </c>
      <c r="G59" s="77">
        <v>0</v>
      </c>
      <c r="H59" s="85">
        <v>0</v>
      </c>
      <c r="I59" s="80">
        <v>0</v>
      </c>
      <c r="J59" s="49"/>
    </row>
    <row r="60" spans="1:10" ht="15">
      <c r="A60" s="65">
        <v>1</v>
      </c>
      <c r="B60" s="128" t="s">
        <v>141</v>
      </c>
      <c r="C60" s="94"/>
      <c r="D60" s="95"/>
      <c r="E60" s="95"/>
      <c r="F60" s="77"/>
      <c r="G60" s="77"/>
      <c r="H60" s="85"/>
      <c r="I60" s="80"/>
      <c r="J60" s="49"/>
    </row>
    <row r="61" spans="1:10" ht="15">
      <c r="A61" s="65">
        <v>2</v>
      </c>
      <c r="B61" s="129" t="s">
        <v>142</v>
      </c>
      <c r="C61" s="94"/>
      <c r="D61" s="95"/>
      <c r="E61" s="95"/>
      <c r="F61" s="77"/>
      <c r="G61" s="77"/>
      <c r="H61" s="85"/>
      <c r="I61" s="80"/>
      <c r="J61" s="49"/>
    </row>
    <row r="62" spans="1:10" ht="14.25">
      <c r="A62" s="65"/>
      <c r="B62" s="136" t="s">
        <v>143</v>
      </c>
      <c r="D62" s="72"/>
      <c r="E62" s="72"/>
      <c r="F62" s="69"/>
      <c r="G62" s="69"/>
      <c r="H62" s="82"/>
      <c r="I62" s="78"/>
      <c r="J62" s="49"/>
    </row>
    <row r="63" spans="1:10" ht="12.75">
      <c r="A63" s="130"/>
      <c r="B63" s="131"/>
      <c r="C63" s="132"/>
      <c r="D63" s="133"/>
      <c r="E63" s="133"/>
      <c r="F63" s="134"/>
      <c r="G63" s="134"/>
      <c r="H63" s="134"/>
      <c r="I63" s="135"/>
      <c r="J63" s="49"/>
    </row>
    <row r="64" spans="1:10" s="55" customFormat="1" ht="22.5" customHeight="1" thickBot="1">
      <c r="A64" s="96"/>
      <c r="B64" s="97" t="s">
        <v>28</v>
      </c>
      <c r="C64" s="97">
        <f>C57+C59</f>
        <v>3024</v>
      </c>
      <c r="D64" s="98">
        <f>(D57+D59)</f>
        <v>4584500</v>
      </c>
      <c r="E64" s="98">
        <f>E57+E59</f>
        <v>2930810</v>
      </c>
      <c r="F64" s="99">
        <v>100</v>
      </c>
      <c r="G64" s="110">
        <v>100</v>
      </c>
      <c r="H64" s="110">
        <v>0</v>
      </c>
      <c r="I64" s="110">
        <v>0</v>
      </c>
      <c r="J64" s="54"/>
    </row>
    <row r="65" spans="1:9" ht="12.75" hidden="1">
      <c r="A65" s="100"/>
      <c r="B65" s="101"/>
      <c r="C65" s="101"/>
      <c r="D65" s="100"/>
      <c r="E65" s="100"/>
      <c r="F65" s="102"/>
      <c r="G65" s="102"/>
      <c r="H65" s="102"/>
      <c r="I65" s="102"/>
    </row>
    <row r="66" spans="1:10" ht="11.25" customHeight="1">
      <c r="A66" s="53"/>
      <c r="B66" s="51"/>
      <c r="C66" s="51"/>
      <c r="D66" s="53"/>
      <c r="E66" s="53"/>
      <c r="F66" s="52"/>
      <c r="G66" s="52"/>
      <c r="H66" s="52"/>
      <c r="I66" s="52"/>
      <c r="J66" s="49"/>
    </row>
    <row r="67" spans="1:9" ht="12.75" hidden="1">
      <c r="A67" s="103"/>
      <c r="B67" s="104"/>
      <c r="C67" s="104"/>
      <c r="D67" s="103"/>
      <c r="E67" s="103"/>
      <c r="F67" s="105"/>
      <c r="G67" s="105"/>
      <c r="H67" s="105"/>
      <c r="I67" s="105"/>
    </row>
    <row r="68" ht="12.75" hidden="1"/>
    <row r="69" ht="12.75"/>
    <row r="70" ht="12.75"/>
    <row r="71" ht="12.75"/>
    <row r="72" ht="12.75"/>
    <row r="73" ht="12.75"/>
    <row r="74" ht="12.75"/>
    <row r="75" ht="12.75"/>
    <row r="76" ht="12.75"/>
  </sheetData>
  <sheetProtection/>
  <mergeCells count="8">
    <mergeCell ref="A1:I1"/>
    <mergeCell ref="E2:E3"/>
    <mergeCell ref="F2:G2"/>
    <mergeCell ref="H2:I2"/>
    <mergeCell ref="A2:A3"/>
    <mergeCell ref="B2:B3"/>
    <mergeCell ref="C2:C3"/>
    <mergeCell ref="D2:D3"/>
  </mergeCells>
  <printOptions horizontalCentered="1"/>
  <pageMargins left="0.25" right="0.25" top="1" bottom="1" header="0.5" footer="0.5"/>
  <pageSetup horizontalDpi="300" verticalDpi="300" orientation="landscape" paperSize="9" scale="82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pane ySplit="4" topLeftCell="A6" activePane="bottomLeft" state="frozen"/>
      <selection pane="topLeft" activeCell="B16" sqref="B16"/>
      <selection pane="bottomLeft" activeCell="B11" sqref="B11"/>
    </sheetView>
  </sheetViews>
  <sheetFormatPr defaultColWidth="0" defaultRowHeight="12.75" zeroHeight="1"/>
  <cols>
    <col min="1" max="1" width="9.28125" style="7" customWidth="1"/>
    <col min="2" max="2" width="27.140625" style="4" customWidth="1"/>
    <col min="3" max="3" width="14.140625" style="4" customWidth="1"/>
    <col min="4" max="4" width="31.28125" style="4" bestFit="1" customWidth="1"/>
    <col min="5" max="5" width="14.140625" style="4" customWidth="1"/>
    <col min="6" max="6" width="12.140625" style="4" customWidth="1"/>
    <col min="7" max="7" width="13.8515625" style="4" customWidth="1"/>
    <col min="8" max="16384" width="9.00390625" style="4" hidden="1" customWidth="1"/>
  </cols>
  <sheetData>
    <row r="1" spans="1:2" ht="15.75">
      <c r="A1" s="5" t="s">
        <v>95</v>
      </c>
      <c r="B1" s="6" t="s">
        <v>101</v>
      </c>
    </row>
    <row r="2" ht="15.75">
      <c r="B2" s="6"/>
    </row>
    <row r="3" ht="16.5" thickBot="1"/>
    <row r="4" spans="1:7" ht="67.5" customHeight="1">
      <c r="A4" s="23" t="s">
        <v>46</v>
      </c>
      <c r="B4" s="24" t="s">
        <v>47</v>
      </c>
      <c r="C4" s="37" t="s">
        <v>48</v>
      </c>
      <c r="D4" s="36" t="s">
        <v>49</v>
      </c>
      <c r="E4" s="173" t="s">
        <v>96</v>
      </c>
      <c r="F4" s="174"/>
      <c r="G4" s="175"/>
    </row>
    <row r="5" spans="1:7" ht="67.5" customHeight="1">
      <c r="A5" s="39"/>
      <c r="B5" s="40"/>
      <c r="C5" s="41"/>
      <c r="D5" s="42"/>
      <c r="E5" s="43" t="s">
        <v>97</v>
      </c>
      <c r="F5" s="43" t="s">
        <v>98</v>
      </c>
      <c r="G5" s="42" t="s">
        <v>99</v>
      </c>
    </row>
    <row r="6" spans="1:7" ht="15.75">
      <c r="A6" s="20">
        <v>1</v>
      </c>
      <c r="B6" s="16" t="s">
        <v>83</v>
      </c>
      <c r="C6" s="17">
        <v>472550</v>
      </c>
      <c r="D6" s="21">
        <f>($C6*100)/'New Format'!$D$64</f>
        <v>10.307558076126076</v>
      </c>
      <c r="E6" s="44" t="s">
        <v>100</v>
      </c>
      <c r="F6" s="44" t="s">
        <v>100</v>
      </c>
      <c r="G6" s="44" t="s">
        <v>100</v>
      </c>
    </row>
    <row r="7" spans="1:7" ht="15.75">
      <c r="A7" s="20">
        <v>2</v>
      </c>
      <c r="B7" s="16" t="s">
        <v>150</v>
      </c>
      <c r="C7" s="17">
        <v>81700</v>
      </c>
      <c r="D7" s="21">
        <f>($C7*100)/'New Format'!$D$64</f>
        <v>1.7820918311702476</v>
      </c>
      <c r="E7" s="44" t="s">
        <v>100</v>
      </c>
      <c r="F7" s="44" t="s">
        <v>100</v>
      </c>
      <c r="G7" s="44" t="s">
        <v>100</v>
      </c>
    </row>
    <row r="8" spans="1:7" ht="15.75">
      <c r="A8" s="20">
        <v>3</v>
      </c>
      <c r="B8" s="16" t="s">
        <v>81</v>
      </c>
      <c r="C8" s="17">
        <v>228900</v>
      </c>
      <c r="D8" s="21">
        <f>($C8*100)/'New Format'!$D$64</f>
        <v>4.992910895408442</v>
      </c>
      <c r="E8" s="44" t="s">
        <v>100</v>
      </c>
      <c r="F8" s="44" t="s">
        <v>100</v>
      </c>
      <c r="G8" s="44" t="s">
        <v>100</v>
      </c>
    </row>
    <row r="9" spans="1:7" ht="15.75">
      <c r="A9" s="20">
        <v>4</v>
      </c>
      <c r="B9" s="16" t="s">
        <v>82</v>
      </c>
      <c r="C9" s="17">
        <v>50750</v>
      </c>
      <c r="D9" s="21">
        <f>($C9*100)/'New Format'!$D$64</f>
        <v>1.1069909477587523</v>
      </c>
      <c r="E9" s="44" t="s">
        <v>100</v>
      </c>
      <c r="F9" s="44" t="s">
        <v>100</v>
      </c>
      <c r="G9" s="44" t="s">
        <v>100</v>
      </c>
    </row>
    <row r="10" spans="1:7" ht="15.75">
      <c r="A10" s="20">
        <v>5</v>
      </c>
      <c r="B10" s="18" t="s">
        <v>88</v>
      </c>
      <c r="C10" s="17">
        <v>84100</v>
      </c>
      <c r="D10" s="21">
        <f>($C10*100)/'New Format'!$D$64</f>
        <v>1.8344421420002182</v>
      </c>
      <c r="E10" s="44" t="s">
        <v>100</v>
      </c>
      <c r="F10" s="44" t="s">
        <v>100</v>
      </c>
      <c r="G10" s="44" t="s">
        <v>100</v>
      </c>
    </row>
    <row r="11" spans="1:7" ht="15.75">
      <c r="A11" s="20">
        <v>6</v>
      </c>
      <c r="B11" s="16" t="s">
        <v>90</v>
      </c>
      <c r="C11" s="17">
        <v>1200</v>
      </c>
      <c r="D11" s="21">
        <f>($C11*100)/'New Format'!$D$64</f>
        <v>0.026175155414985277</v>
      </c>
      <c r="E11" s="44" t="s">
        <v>100</v>
      </c>
      <c r="F11" s="44" t="s">
        <v>100</v>
      </c>
      <c r="G11" s="44" t="s">
        <v>100</v>
      </c>
    </row>
    <row r="12" spans="1:7" ht="15.75">
      <c r="A12" s="20">
        <v>7</v>
      </c>
      <c r="B12" s="18" t="s">
        <v>88</v>
      </c>
      <c r="C12" s="17">
        <v>163000</v>
      </c>
      <c r="D12" s="21">
        <f>($C12*100)/'New Format'!$D$64</f>
        <v>3.5554586105355</v>
      </c>
      <c r="E12" s="44" t="s">
        <v>100</v>
      </c>
      <c r="F12" s="44" t="s">
        <v>100</v>
      </c>
      <c r="G12" s="44" t="s">
        <v>100</v>
      </c>
    </row>
    <row r="13" spans="1:7" ht="15.75">
      <c r="A13" s="20">
        <v>8</v>
      </c>
      <c r="B13" s="16" t="s">
        <v>103</v>
      </c>
      <c r="C13" s="19">
        <v>724900</v>
      </c>
      <c r="D13" s="21">
        <f>($C13*100)/'New Format'!$D$64</f>
        <v>15.811975133602356</v>
      </c>
      <c r="E13" s="44" t="s">
        <v>100</v>
      </c>
      <c r="F13" s="44" t="s">
        <v>100</v>
      </c>
      <c r="G13" s="44" t="s">
        <v>100</v>
      </c>
    </row>
    <row r="14" spans="1:7" ht="15.75">
      <c r="A14" s="46">
        <v>9</v>
      </c>
      <c r="B14" s="47" t="s">
        <v>80</v>
      </c>
      <c r="C14" s="48">
        <v>43500</v>
      </c>
      <c r="D14" s="21">
        <f>($C14*100)/'New Format'!$D$64</f>
        <v>0.9488493837932163</v>
      </c>
      <c r="E14" s="44" t="s">
        <v>100</v>
      </c>
      <c r="F14" s="44" t="s">
        <v>100</v>
      </c>
      <c r="G14" s="44" t="s">
        <v>100</v>
      </c>
    </row>
    <row r="15" spans="1:7" ht="15.75">
      <c r="A15" s="46">
        <v>10</v>
      </c>
      <c r="B15" s="47" t="s">
        <v>104</v>
      </c>
      <c r="C15" s="48">
        <v>112000</v>
      </c>
      <c r="D15" s="21">
        <f>($C15*100)/'New Format'!$D$64</f>
        <v>2.443014505398626</v>
      </c>
      <c r="E15" s="44" t="s">
        <v>100</v>
      </c>
      <c r="F15" s="44" t="s">
        <v>100</v>
      </c>
      <c r="G15" s="44" t="s">
        <v>100</v>
      </c>
    </row>
    <row r="16" spans="1:7" ht="15.75">
      <c r="A16" s="46">
        <v>11</v>
      </c>
      <c r="B16" s="47" t="s">
        <v>105</v>
      </c>
      <c r="C16" s="48">
        <v>105000</v>
      </c>
      <c r="D16" s="21">
        <f>($C16*100)/'New Format'!$D$64</f>
        <v>2.2903260988112115</v>
      </c>
      <c r="E16" s="44" t="s">
        <v>100</v>
      </c>
      <c r="F16" s="44" t="s">
        <v>100</v>
      </c>
      <c r="G16" s="44" t="s">
        <v>100</v>
      </c>
    </row>
    <row r="17" spans="1:7" ht="15.75">
      <c r="A17" s="46">
        <v>12</v>
      </c>
      <c r="B17" s="47" t="s">
        <v>93</v>
      </c>
      <c r="C17" s="48">
        <v>138000</v>
      </c>
      <c r="D17" s="21">
        <f>($C17*100)/'New Format'!$D$64</f>
        <v>3.0101428727233066</v>
      </c>
      <c r="E17" s="44" t="s">
        <v>100</v>
      </c>
      <c r="F17" s="44" t="s">
        <v>100</v>
      </c>
      <c r="G17" s="44" t="s">
        <v>100</v>
      </c>
    </row>
    <row r="18" spans="1:7" ht="15.75">
      <c r="A18" s="46">
        <v>13</v>
      </c>
      <c r="B18" s="47" t="s">
        <v>94</v>
      </c>
      <c r="C18" s="48">
        <v>91000</v>
      </c>
      <c r="D18" s="21">
        <f>($C18*100)/'New Format'!$D$64</f>
        <v>1.9849492856363835</v>
      </c>
      <c r="E18" s="44" t="s">
        <v>100</v>
      </c>
      <c r="F18" s="44" t="s">
        <v>100</v>
      </c>
      <c r="G18" s="44" t="s">
        <v>100</v>
      </c>
    </row>
    <row r="19" spans="1:7" ht="16.5" thickBot="1">
      <c r="A19" s="171" t="s">
        <v>91</v>
      </c>
      <c r="B19" s="172"/>
      <c r="C19" s="32">
        <f>SUM(C6:C18)</f>
        <v>2296600</v>
      </c>
      <c r="D19" s="38">
        <f>SUM(D6:D18)</f>
        <v>50.09488493837932</v>
      </c>
      <c r="E19" s="22">
        <f>SUM(E6:E13)</f>
        <v>0</v>
      </c>
      <c r="F19" s="22">
        <f>SUM(F6:F13)</f>
        <v>0</v>
      </c>
      <c r="G19" s="22">
        <f>SUM(G6:G13)</f>
        <v>0</v>
      </c>
    </row>
    <row r="20" ht="15.75"/>
    <row r="21" ht="15.75"/>
    <row r="22" ht="15.75"/>
    <row r="23" ht="15.75"/>
    <row r="24" ht="15.75"/>
    <row r="25" ht="15.75"/>
    <row r="26" ht="15.75"/>
    <row r="27" ht="15.75"/>
    <row r="28" ht="15.75"/>
  </sheetData>
  <sheetProtection/>
  <mergeCells count="2">
    <mergeCell ref="A19:B19"/>
    <mergeCell ref="E4:G4"/>
  </mergeCells>
  <printOptions horizontalCentered="1"/>
  <pageMargins left="0.75" right="0.75" top="1" bottom="1" header="0.5" footer="0.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pane ySplit="4" topLeftCell="A5" activePane="bottomLeft" state="frozen"/>
      <selection pane="topLeft" activeCell="B16" sqref="B16"/>
      <selection pane="bottomLeft" activeCell="C10" sqref="C10"/>
    </sheetView>
  </sheetViews>
  <sheetFormatPr defaultColWidth="0" defaultRowHeight="12.75" zeroHeight="1"/>
  <cols>
    <col min="1" max="1" width="7.7109375" style="7" bestFit="1" customWidth="1"/>
    <col min="2" max="2" width="56.57421875" style="4" customWidth="1"/>
    <col min="3" max="3" width="21.421875" style="4" customWidth="1"/>
    <col min="4" max="4" width="27.7109375" style="4" customWidth="1"/>
    <col min="5" max="16384" width="0" style="4" hidden="1" customWidth="1"/>
  </cols>
  <sheetData>
    <row r="1" spans="1:2" ht="15.75">
      <c r="A1" s="5" t="s">
        <v>52</v>
      </c>
      <c r="B1" s="6" t="s">
        <v>51</v>
      </c>
    </row>
    <row r="2" ht="15.75">
      <c r="B2" s="6" t="s">
        <v>53</v>
      </c>
    </row>
    <row r="3" ht="16.5" thickBot="1"/>
    <row r="4" spans="1:4" ht="78.75">
      <c r="A4" s="23" t="s">
        <v>46</v>
      </c>
      <c r="B4" s="24" t="s">
        <v>47</v>
      </c>
      <c r="C4" s="25" t="s">
        <v>48</v>
      </c>
      <c r="D4" s="26" t="s">
        <v>49</v>
      </c>
    </row>
    <row r="5" spans="1:4" ht="15.75">
      <c r="A5" s="27">
        <v>1</v>
      </c>
      <c r="B5" s="1" t="s">
        <v>84</v>
      </c>
      <c r="C5" s="33">
        <v>48500</v>
      </c>
      <c r="D5" s="28">
        <f>(C5*100)/'New Format'!$D$64</f>
        <v>1.057912531355655</v>
      </c>
    </row>
    <row r="6" spans="1:4" ht="15.75">
      <c r="A6" s="27">
        <f>A5+1</f>
        <v>2</v>
      </c>
      <c r="B6" s="1" t="s">
        <v>92</v>
      </c>
      <c r="C6" s="34">
        <v>184800</v>
      </c>
      <c r="D6" s="28">
        <f>(C6*100)/'New Format'!$D$64</f>
        <v>4.030973933907733</v>
      </c>
    </row>
    <row r="7" spans="1:4" ht="15.75">
      <c r="A7" s="27">
        <v>3</v>
      </c>
      <c r="B7" s="1" t="s">
        <v>116</v>
      </c>
      <c r="C7" s="35">
        <v>72000</v>
      </c>
      <c r="D7" s="28">
        <v>1.57</v>
      </c>
    </row>
    <row r="8" spans="1:4" ht="15.75">
      <c r="A8" s="27">
        <v>4</v>
      </c>
      <c r="B8" s="1" t="s">
        <v>117</v>
      </c>
      <c r="C8" s="35">
        <v>60000</v>
      </c>
      <c r="D8" s="28">
        <f>(C8*100)/'New Format'!$D$64</f>
        <v>1.308757770749264</v>
      </c>
    </row>
    <row r="9" spans="1:4" ht="15.75">
      <c r="A9" s="27">
        <f>A8+1</f>
        <v>5</v>
      </c>
      <c r="B9" s="4" t="s">
        <v>118</v>
      </c>
      <c r="C9" s="35">
        <v>81575</v>
      </c>
      <c r="D9" s="28">
        <f>(C9*100)/'New Format'!$D$64</f>
        <v>1.7793652524811867</v>
      </c>
    </row>
    <row r="10" spans="1:4" ht="16.5" thickBot="1">
      <c r="A10" s="176" t="s">
        <v>50</v>
      </c>
      <c r="B10" s="177"/>
      <c r="C10" s="30">
        <f>SUM(C5:C9)</f>
        <v>446875</v>
      </c>
      <c r="D10" s="29">
        <f>SUM(D5:D9)</f>
        <v>9.747009488493838</v>
      </c>
    </row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</sheetData>
  <sheetProtection/>
  <mergeCells count="1">
    <mergeCell ref="A10:B10"/>
  </mergeCells>
  <conditionalFormatting sqref="D5:D9">
    <cfRule type="cellIs" priority="1" dxfId="0" operator="lessThan" stopIfTrue="1">
      <formula>1</formula>
    </cfRule>
  </conditionalFormatting>
  <printOptions horizontalCentered="1"/>
  <pageMargins left="0.75" right="0.75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pane ySplit="3" topLeftCell="A4" activePane="bottomLeft" state="frozen"/>
      <selection pane="topLeft" activeCell="B16" sqref="B16"/>
      <selection pane="bottomLeft" activeCell="B4" sqref="B4"/>
    </sheetView>
  </sheetViews>
  <sheetFormatPr defaultColWidth="0" defaultRowHeight="12.75" zeroHeight="1"/>
  <cols>
    <col min="1" max="1" width="9.140625" style="7" customWidth="1"/>
    <col min="2" max="2" width="51.140625" style="4" customWidth="1"/>
    <col min="3" max="3" width="26.57421875" style="4" customWidth="1"/>
    <col min="4" max="4" width="26.7109375" style="4" customWidth="1"/>
    <col min="5" max="16384" width="0" style="4" hidden="1" customWidth="1"/>
  </cols>
  <sheetData>
    <row r="1" spans="1:4" ht="15.75">
      <c r="A1" s="5" t="s">
        <v>54</v>
      </c>
      <c r="B1" s="178" t="s">
        <v>55</v>
      </c>
      <c r="C1" s="178"/>
      <c r="D1" s="178"/>
    </row>
    <row r="2" ht="16.5" thickBot="1"/>
    <row r="3" spans="1:4" ht="94.5">
      <c r="A3" s="8" t="s">
        <v>46</v>
      </c>
      <c r="B3" s="9" t="s">
        <v>47</v>
      </c>
      <c r="C3" s="25" t="s">
        <v>48</v>
      </c>
      <c r="D3" s="10" t="s">
        <v>56</v>
      </c>
    </row>
    <row r="4" spans="1:4" ht="15.75">
      <c r="A4" s="2">
        <v>1</v>
      </c>
      <c r="B4" s="112" t="s">
        <v>82</v>
      </c>
      <c r="C4" s="113">
        <v>50750</v>
      </c>
      <c r="D4" s="21">
        <f>($C4*100)/'New Format'!$D$64</f>
        <v>1.1069909477587523</v>
      </c>
    </row>
    <row r="5" spans="1:4" ht="15.75">
      <c r="A5" s="2">
        <v>2</v>
      </c>
      <c r="B5" s="112" t="s">
        <v>150</v>
      </c>
      <c r="C5" s="113">
        <v>81700</v>
      </c>
      <c r="D5" s="21">
        <f>($C5*100)/'New Format'!$D$64</f>
        <v>1.7820918311702476</v>
      </c>
    </row>
    <row r="6" spans="1:4" ht="15.75">
      <c r="A6" s="2">
        <v>3</v>
      </c>
      <c r="B6" s="112" t="s">
        <v>81</v>
      </c>
      <c r="C6" s="113">
        <v>228900</v>
      </c>
      <c r="D6" s="21">
        <f>($C6*100)/'New Format'!$D$64</f>
        <v>4.992910895408442</v>
      </c>
    </row>
    <row r="7" spans="1:4" ht="15.75">
      <c r="A7" s="31"/>
      <c r="B7" s="31" t="s">
        <v>50</v>
      </c>
      <c r="C7" s="111">
        <f>SUM(C4:C6)</f>
        <v>361350</v>
      </c>
      <c r="D7" s="114">
        <v>7.88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</sheetData>
  <sheetProtection/>
  <mergeCells count="1">
    <mergeCell ref="B1:D1"/>
  </mergeCells>
  <printOptions horizontalCentered="1"/>
  <pageMargins left="0.75" right="0.75" top="1" bottom="1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"/>
    </sheetView>
  </sheetViews>
  <sheetFormatPr defaultColWidth="0" defaultRowHeight="12.75" zeroHeight="1"/>
  <cols>
    <col min="1" max="1" width="9.140625" style="7" customWidth="1"/>
    <col min="2" max="2" width="25.57421875" style="4" customWidth="1"/>
    <col min="3" max="3" width="24.57421875" style="4" customWidth="1"/>
    <col min="4" max="4" width="36.7109375" style="4" customWidth="1"/>
    <col min="5" max="5" width="27.57421875" style="4" customWidth="1"/>
    <col min="6" max="16384" width="0" style="4" hidden="1" customWidth="1"/>
  </cols>
  <sheetData>
    <row r="1" spans="1:4" ht="15.75">
      <c r="A1" s="5" t="s">
        <v>57</v>
      </c>
      <c r="B1" s="178" t="s">
        <v>58</v>
      </c>
      <c r="C1" s="178"/>
      <c r="D1" s="178"/>
    </row>
    <row r="2" ht="15.75"/>
    <row r="3" ht="16.5" thickBot="1"/>
    <row r="4" spans="1:5" ht="110.25">
      <c r="A4" s="8" t="s">
        <v>46</v>
      </c>
      <c r="B4" s="10" t="s">
        <v>59</v>
      </c>
      <c r="C4" s="10" t="s">
        <v>62</v>
      </c>
      <c r="D4" s="10" t="s">
        <v>60</v>
      </c>
      <c r="E4" s="10" t="s">
        <v>61</v>
      </c>
    </row>
    <row r="5" spans="1:5" ht="15.75">
      <c r="A5" s="2">
        <v>1</v>
      </c>
      <c r="B5" s="2" t="s">
        <v>89</v>
      </c>
      <c r="C5" s="2" t="s">
        <v>89</v>
      </c>
      <c r="D5" s="2" t="s">
        <v>89</v>
      </c>
      <c r="E5" s="3" t="s">
        <v>89</v>
      </c>
    </row>
    <row r="6" spans="1:5" ht="15.75">
      <c r="A6" s="2"/>
      <c r="B6" s="2"/>
      <c r="C6" s="2"/>
      <c r="D6" s="2"/>
      <c r="E6" s="3"/>
    </row>
    <row r="7" spans="1:5" ht="15.75">
      <c r="A7" s="2"/>
      <c r="B7" s="2"/>
      <c r="C7" s="2"/>
      <c r="D7" s="2"/>
      <c r="E7" s="3"/>
    </row>
    <row r="8" spans="1:5" ht="15.75">
      <c r="A8" s="179" t="s">
        <v>113</v>
      </c>
      <c r="B8" s="179"/>
      <c r="C8" s="11">
        <v>0</v>
      </c>
      <c r="D8" s="11">
        <v>0</v>
      </c>
      <c r="E8" s="12">
        <v>0</v>
      </c>
    </row>
    <row r="9" ht="15.75"/>
    <row r="10" ht="15.75"/>
    <row r="11" spans="1:5" ht="15.75">
      <c r="A11" s="5" t="s">
        <v>63</v>
      </c>
      <c r="B11" s="180" t="s">
        <v>144</v>
      </c>
      <c r="C11" s="180"/>
      <c r="D11" s="180"/>
      <c r="E11" s="180"/>
    </row>
    <row r="12" spans="2:5" ht="15.75">
      <c r="B12" s="180" t="s">
        <v>145</v>
      </c>
      <c r="C12" s="180"/>
      <c r="D12" s="180"/>
      <c r="E12" s="180"/>
    </row>
    <row r="13" ht="16.5" thickBot="1"/>
    <row r="14" spans="1:5" ht="79.5" thickBot="1">
      <c r="A14" s="14" t="s">
        <v>46</v>
      </c>
      <c r="B14" s="140" t="s">
        <v>146</v>
      </c>
      <c r="C14" s="140" t="s">
        <v>147</v>
      </c>
      <c r="D14" s="140" t="s">
        <v>61</v>
      </c>
      <c r="E14" s="3"/>
    </row>
    <row r="15" spans="1:5" ht="15.75">
      <c r="A15" s="2">
        <v>1</v>
      </c>
      <c r="B15" s="1" t="s">
        <v>89</v>
      </c>
      <c r="C15" s="1">
        <v>0</v>
      </c>
      <c r="D15" s="1">
        <v>0</v>
      </c>
      <c r="E15" s="3"/>
    </row>
    <row r="16" spans="1:5" ht="15.75">
      <c r="A16" s="139" t="s">
        <v>50</v>
      </c>
      <c r="B16" s="138"/>
      <c r="C16" s="138"/>
      <c r="D16" s="138">
        <v>0</v>
      </c>
      <c r="E16" s="3"/>
    </row>
    <row r="17" ht="15.75"/>
    <row r="18" spans="1:2" ht="15.75">
      <c r="A18" s="106" t="s">
        <v>109</v>
      </c>
      <c r="B18" s="107" t="s">
        <v>110</v>
      </c>
    </row>
    <row r="19" spans="1:2" ht="15.75">
      <c r="A19" s="45"/>
      <c r="B19" s="107" t="s">
        <v>111</v>
      </c>
    </row>
    <row r="20" spans="1:2" ht="15.75">
      <c r="A20" s="45"/>
      <c r="B20" s="107"/>
    </row>
    <row r="21" spans="1:5" ht="15.75">
      <c r="A21" s="45"/>
      <c r="B21" s="108" t="s">
        <v>112</v>
      </c>
      <c r="E21" s="147"/>
    </row>
    <row r="22" spans="1:5" ht="15.75">
      <c r="A22" s="4"/>
      <c r="E22" s="148"/>
    </row>
    <row r="23" spans="1:5" ht="15.75">
      <c r="A23" s="4"/>
      <c r="E23" s="149"/>
    </row>
    <row r="24" spans="1:4" ht="15.75" hidden="1">
      <c r="A24" s="109" t="s">
        <v>114</v>
      </c>
      <c r="B24" s="109">
        <v>0</v>
      </c>
      <c r="C24" s="109">
        <v>0</v>
      </c>
      <c r="D24" s="109">
        <v>0</v>
      </c>
    </row>
    <row r="25" spans="1:4" ht="15.75" hidden="1">
      <c r="A25" s="15"/>
      <c r="B25" s="13"/>
      <c r="C25" s="11"/>
      <c r="D25" s="11"/>
    </row>
    <row r="26" ht="15.75" hidden="1"/>
    <row r="27" spans="1:2" ht="15.75" hidden="1">
      <c r="A27" s="106" t="s">
        <v>109</v>
      </c>
      <c r="B27" s="107" t="s">
        <v>110</v>
      </c>
    </row>
    <row r="28" spans="1:2" ht="15.75" hidden="1">
      <c r="A28" s="45"/>
      <c r="B28" s="107" t="s">
        <v>111</v>
      </c>
    </row>
    <row r="29" spans="1:2" ht="15.75" hidden="1">
      <c r="A29" s="45"/>
      <c r="B29" s="107"/>
    </row>
    <row r="30" spans="1:2" ht="15.75" hidden="1">
      <c r="A30" s="45"/>
      <c r="B30" s="108" t="s">
        <v>112</v>
      </c>
    </row>
    <row r="31" ht="15.75" hidden="1"/>
    <row r="32" ht="15.75" hidden="1"/>
    <row r="33" ht="15.75"/>
  </sheetData>
  <sheetProtection/>
  <mergeCells count="4">
    <mergeCell ref="A8:B8"/>
    <mergeCell ref="B1:D1"/>
    <mergeCell ref="B11:E11"/>
    <mergeCell ref="B12:E12"/>
  </mergeCells>
  <conditionalFormatting sqref="E22:E23">
    <cfRule type="cellIs" priority="1" dxfId="0" operator="lessThan" stopIfTrue="1">
      <formula>1</formula>
    </cfRule>
  </conditionalFormatting>
  <printOptions horizontalCentered="1"/>
  <pageMargins left="0.75" right="0.75" top="1" bottom="1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Admin</cp:lastModifiedBy>
  <cp:lastPrinted>2010-04-12T10:34:48Z</cp:lastPrinted>
  <dcterms:created xsi:type="dcterms:W3CDTF">2006-04-20T04:05:11Z</dcterms:created>
  <dcterms:modified xsi:type="dcterms:W3CDTF">2011-06-10T07:32:15Z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  <property fmtid="{D5CDD505-2E9C-101B-9397-08002B2CF9AE}" pid="5" name="_AdHocReviewCycleID">
    <vt:i4>-952484853</vt:i4>
  </property>
  <property fmtid="{D5CDD505-2E9C-101B-9397-08002B2CF9AE}" pid="6" name="_EmailSubject">
    <vt:lpwstr>New Shareholding Pattern</vt:lpwstr>
  </property>
  <property fmtid="{D5CDD505-2E9C-101B-9397-08002B2CF9AE}" pid="7" name="_AuthorEmail">
    <vt:lpwstr>icra@bseindia.com</vt:lpwstr>
  </property>
  <property fmtid="{D5CDD505-2E9C-101B-9397-08002B2CF9AE}" pid="8" name="_AuthorEmailDisplayName">
    <vt:lpwstr>ICRA Online Ltd.</vt:lpwstr>
  </property>
  <property fmtid="{D5CDD505-2E9C-101B-9397-08002B2CF9AE}" pid="9" name="_ReviewingToolsShownOnce">
    <vt:lpwstr/>
  </property>
</Properties>
</file>